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0" windowWidth="13380" windowHeight="4590"/>
  </bookViews>
  <sheets>
    <sheet name="ПРОЕКТ (по аудит.замечаниям)" sheetId="8" r:id="rId1"/>
  </sheets>
  <definedNames>
    <definedName name="_xlnm.Print_Area" localSheetId="0">'ПРОЕКТ (по аудит.замечаниям)'!$A$1:$F$73</definedName>
  </definedNames>
  <calcPr calcId="145621"/>
</workbook>
</file>

<file path=xl/calcChain.xml><?xml version="1.0" encoding="utf-8"?>
<calcChain xmlns="http://schemas.openxmlformats.org/spreadsheetml/2006/main">
  <c r="F3" i="8"/>
  <c r="F17"/>
  <c r="F19"/>
  <c r="F46"/>
  <c r="F45"/>
  <c r="F44"/>
  <c r="F43"/>
  <c r="F42"/>
  <c r="F15"/>
  <c r="F14"/>
  <c r="F20"/>
  <c r="F47"/>
  <c r="F63"/>
  <c r="F64"/>
  <c r="F38"/>
  <c r="F40"/>
</calcChain>
</file>

<file path=xl/sharedStrings.xml><?xml version="1.0" encoding="utf-8"?>
<sst xmlns="http://schemas.openxmlformats.org/spreadsheetml/2006/main" count="79" uniqueCount="77">
  <si>
    <t>Вид расхода</t>
  </si>
  <si>
    <t>Отчисления с ФОТ (страховые взносы 30,2 %)</t>
  </si>
  <si>
    <t>Транспортные расходы работников СНТ</t>
  </si>
  <si>
    <t>Налог на имущество</t>
  </si>
  <si>
    <t>Услуги банка</t>
  </si>
  <si>
    <t>Благоустройство территории ЗОП и детских площадок</t>
  </si>
  <si>
    <t xml:space="preserve">Сумма, руб. </t>
  </si>
  <si>
    <t>Ремонт, окраска мусорных контейнеров</t>
  </si>
  <si>
    <t>Оплата электроэнергии здания правления, насосных станций и  уличного освещения массивов</t>
  </si>
  <si>
    <t>Проведение анализов воды на скважинах СНТ</t>
  </si>
  <si>
    <t>Вырубка деревьев вдоль подъездных дорог и ЛЭП</t>
  </si>
  <si>
    <t>Мелиорация</t>
  </si>
  <si>
    <t>Утверждено Общим собранием СНТ "Озорной ручей" от _________ 2017 года</t>
  </si>
  <si>
    <t xml:space="preserve">Председатель собрания </t>
  </si>
  <si>
    <t>Секретарь собрания</t>
  </si>
  <si>
    <t>Канцелярские товары</t>
  </si>
  <si>
    <t>Телефонная связь (работникам и членам правления)</t>
  </si>
  <si>
    <t>Аренда помещения на проведение ежегодного общего собрания СНТ</t>
  </si>
  <si>
    <t>Оплата услуг охраны СНТ - пост охраны массивов №1и2.</t>
  </si>
  <si>
    <t>Обслуживание 1С Бухгалтерии</t>
  </si>
  <si>
    <t>Установка шлагбаумов  для 3х массивов №1 и №2</t>
  </si>
  <si>
    <t>Оплата услуг охраны СНТ - пост охраны массива №3 (c мая по декабрь)</t>
  </si>
  <si>
    <t>Аудиторская проверка финансово-хозяйственной деятельности (ФХД)</t>
  </si>
  <si>
    <t>Программное обновление сайта</t>
  </si>
  <si>
    <t xml:space="preserve">Непредвиденные расходы    </t>
  </si>
  <si>
    <r>
      <t>Прочие управленческие расходы</t>
    </r>
    <r>
      <rPr>
        <i/>
        <sz val="11"/>
        <color indexed="8"/>
        <rFont val="Times New Roman"/>
        <family val="1"/>
        <charset val="204"/>
      </rPr>
      <t xml:space="preserve"> (почтовые, юридические и т.д.)</t>
    </r>
  </si>
  <si>
    <t>Вид дохода</t>
  </si>
  <si>
    <t xml:space="preserve">Административные </t>
  </si>
  <si>
    <t>Обслуживание инфраструртуры</t>
  </si>
  <si>
    <t>Обучение бухгалтера</t>
  </si>
  <si>
    <r>
      <t xml:space="preserve">Председатель правления                                               </t>
    </r>
    <r>
      <rPr>
        <i/>
        <sz val="12"/>
        <color indexed="8"/>
        <rFont val="Times New Roman"/>
        <family val="1"/>
        <charset val="204"/>
      </rPr>
      <t xml:space="preserve"> (22 989    руб./мес)  </t>
    </r>
    <r>
      <rPr>
        <sz val="12"/>
        <color indexed="8"/>
        <rFont val="Times New Roman"/>
        <family val="1"/>
        <charset val="204"/>
      </rPr>
      <t xml:space="preserve">                                                 </t>
    </r>
  </si>
  <si>
    <r>
      <t xml:space="preserve">Главный бухгалтер, бухгалтер-кассир                        </t>
    </r>
    <r>
      <rPr>
        <i/>
        <sz val="12"/>
        <color indexed="8"/>
        <rFont val="Times New Roman"/>
        <family val="1"/>
        <charset val="204"/>
      </rPr>
      <t xml:space="preserve"> (17 241    руб./мес) </t>
    </r>
    <r>
      <rPr>
        <sz val="12"/>
        <color indexed="8"/>
        <rFont val="Times New Roman"/>
        <family val="1"/>
        <charset val="204"/>
      </rPr>
      <t xml:space="preserve">                                               </t>
    </r>
  </si>
  <si>
    <r>
      <t xml:space="preserve">Секретарю правления                                                </t>
    </r>
    <r>
      <rPr>
        <i/>
        <sz val="12"/>
        <color indexed="8"/>
        <rFont val="Times New Roman"/>
        <family val="1"/>
        <charset val="204"/>
      </rPr>
      <t xml:space="preserve">  (15 тыс.руб.)  </t>
    </r>
    <r>
      <rPr>
        <sz val="12"/>
        <color indexed="8"/>
        <rFont val="Times New Roman"/>
        <family val="1"/>
        <charset val="204"/>
      </rPr>
      <t xml:space="preserve"> </t>
    </r>
  </si>
  <si>
    <r>
      <t xml:space="preserve">Электромонтер до 1000 V                                              </t>
    </r>
    <r>
      <rPr>
        <i/>
        <sz val="12"/>
        <color indexed="8"/>
        <rFont val="Times New Roman"/>
        <family val="1"/>
        <charset val="204"/>
      </rPr>
      <t xml:space="preserve"> ( 6 075    руб./мес) 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</t>
    </r>
  </si>
  <si>
    <r>
      <t xml:space="preserve">Слесарь-сантехник по обслуживанию насосных станций </t>
    </r>
    <r>
      <rPr>
        <i/>
        <sz val="12"/>
        <color indexed="8"/>
        <rFont val="Times New Roman"/>
        <family val="1"/>
        <charset val="204"/>
      </rPr>
      <t xml:space="preserve">(2 815 руб./мес)      </t>
    </r>
  </si>
  <si>
    <r>
      <t>Монтажник приборов и аппаратуры автоматического контроля,                           регулирования и управления</t>
    </r>
    <r>
      <rPr>
        <i/>
        <sz val="12"/>
        <color indexed="8"/>
        <rFont val="Times New Roman"/>
        <family val="1"/>
        <charset val="204"/>
      </rPr>
      <t xml:space="preserve">                                      (5 650    руб./мес)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</t>
    </r>
  </si>
  <si>
    <r>
      <t xml:space="preserve">Вывоз мусора: транспортировка, размещение ТБО                                                                                </t>
    </r>
    <r>
      <rPr>
        <i/>
        <sz val="12"/>
        <color indexed="8"/>
        <rFont val="Times New Roman"/>
        <family val="1"/>
        <charset val="204"/>
      </rPr>
      <t>по договору №Ф-13-152  от 01.03.2013 с ООО "РАСЭМ"</t>
    </r>
  </si>
  <si>
    <t>Земельный налог ЗОП- 101 160 м2</t>
  </si>
  <si>
    <r>
      <t>Ремонт внутримассивных дорог</t>
    </r>
    <r>
      <rPr>
        <i/>
        <sz val="12"/>
        <color indexed="8"/>
        <rFont val="Times New Roman"/>
        <family val="1"/>
        <charset val="204"/>
      </rPr>
      <t xml:space="preserve"> (подсыпка, планировка, грейдеровка)</t>
    </r>
  </si>
  <si>
    <r>
      <t xml:space="preserve">Ремонт подъездных дорог </t>
    </r>
    <r>
      <rPr>
        <i/>
        <sz val="12"/>
        <color indexed="8"/>
        <rFont val="Times New Roman"/>
        <family val="1"/>
        <charset val="204"/>
      </rPr>
      <t>(грейдерные работы)</t>
    </r>
  </si>
  <si>
    <r>
      <t>Ремонт подъездных дорог</t>
    </r>
    <r>
      <rPr>
        <i/>
        <sz val="12"/>
        <color indexed="8"/>
        <rFont val="Times New Roman"/>
        <family val="1"/>
        <charset val="204"/>
      </rPr>
      <t xml:space="preserve"> (материалы: приобретение и доставка для подсыпки)</t>
    </r>
  </si>
  <si>
    <r>
      <t xml:space="preserve">Расчистка от снега подъездных и внутримассивных дорог                                                                    </t>
    </r>
    <r>
      <rPr>
        <i/>
        <sz val="12"/>
        <color indexed="8"/>
        <rFont val="Times New Roman"/>
        <family val="1"/>
        <charset val="204"/>
      </rPr>
      <t>(в соответствии со схемой, утверждаемой Правлением)</t>
    </r>
  </si>
  <si>
    <r>
      <t xml:space="preserve">Расходные материалы  для дворника и контролёра энергоучета                                           </t>
    </r>
    <r>
      <rPr>
        <i/>
        <sz val="12"/>
        <color indexed="8"/>
        <rFont val="Times New Roman"/>
        <family val="1"/>
        <charset val="204"/>
      </rPr>
      <t>( топливо и масло для электро, бензоинструмента)</t>
    </r>
  </si>
  <si>
    <r>
      <t xml:space="preserve">Расходные материалы для скважин и насосных станций, ремонт и обслуживание генераторов </t>
    </r>
    <r>
      <rPr>
        <i/>
        <sz val="12"/>
        <color indexed="8"/>
        <rFont val="Times New Roman"/>
        <family val="1"/>
        <charset val="204"/>
      </rPr>
      <t>(бензин,утеплители)</t>
    </r>
  </si>
  <si>
    <r>
      <t xml:space="preserve">Приватизация подъездной дороги                                                                                       </t>
    </r>
    <r>
      <rPr>
        <i/>
        <sz val="12"/>
        <color indexed="8"/>
        <rFont val="Times New Roman"/>
        <family val="1"/>
        <charset val="204"/>
      </rPr>
      <t>(Расчёт по договору №190/03/01 с ООО "РФН-Геодезия СПб")</t>
    </r>
  </si>
  <si>
    <r>
      <t xml:space="preserve">Приватизация земель общего пользования                                                                  </t>
    </r>
    <r>
      <rPr>
        <i/>
        <sz val="12"/>
        <color indexed="8"/>
        <rFont val="Times New Roman"/>
        <family val="1"/>
        <charset val="204"/>
      </rPr>
      <t>(Расчёт по договору №3 ООО "Карьер")</t>
    </r>
  </si>
  <si>
    <r>
      <t xml:space="preserve">Оплата работ по договору с районным информационным центром                   </t>
    </r>
    <r>
      <rPr>
        <i/>
        <sz val="12"/>
        <color indexed="8"/>
        <rFont val="Times New Roman"/>
        <family val="1"/>
        <charset val="204"/>
      </rPr>
      <t xml:space="preserve"> (название улиц)                                                            195 руб. х 450 уч.</t>
    </r>
  </si>
  <si>
    <t>Земельный налог</t>
  </si>
  <si>
    <t>В 2017 ГОДУ сумма членского взноса согласно смете СОСТАВЛЯЕТ:</t>
  </si>
  <si>
    <r>
      <t>ИТОГО по расходам на обслуживание инфраструктуры</t>
    </r>
    <r>
      <rPr>
        <sz val="12"/>
        <color indexed="8"/>
        <rFont val="Times New Roman"/>
        <family val="1"/>
        <charset val="204"/>
      </rPr>
      <t xml:space="preserve"> </t>
    </r>
    <r>
      <rPr>
        <i/>
        <sz val="12"/>
        <color indexed="8"/>
        <rFont val="Times New Roman"/>
        <family val="1"/>
        <charset val="204"/>
      </rPr>
      <t xml:space="preserve"> (взнос с м2) </t>
    </r>
  </si>
  <si>
    <r>
      <t xml:space="preserve">ИТОГО по административным расходам   </t>
    </r>
    <r>
      <rPr>
        <b/>
        <i/>
        <sz val="12"/>
        <color indexed="8"/>
        <rFont val="Times New Roman"/>
        <family val="1"/>
        <charset val="204"/>
      </rPr>
      <t xml:space="preserve"> (449 членов СНТ)</t>
    </r>
  </si>
  <si>
    <r>
      <rPr>
        <b/>
        <sz val="12"/>
        <color indexed="8"/>
        <rFont val="Times New Roman"/>
        <family val="1"/>
        <charset val="204"/>
      </rPr>
      <t>ИТОГО по ЧЛЕНСКИМ ВЗНОСАМ</t>
    </r>
    <r>
      <rPr>
        <sz val="12"/>
        <color indexed="8"/>
        <rFont val="Times New Roman"/>
        <family val="1"/>
        <charset val="204"/>
      </rPr>
      <t xml:space="preserve">, согласно площади СНТ, занятой индивидуальными участками, согласно генерального плана 398 840 м2; (сумма взноса с м2) </t>
    </r>
  </si>
  <si>
    <r>
      <t xml:space="preserve">Администратор сайта                                                     </t>
    </r>
    <r>
      <rPr>
        <i/>
        <sz val="12"/>
        <color indexed="8"/>
        <rFont val="Times New Roman"/>
        <family val="1"/>
        <charset val="204"/>
      </rPr>
      <t>(9 тыс руб.)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</t>
    </r>
    <r>
      <rPr>
        <sz val="11"/>
        <color indexed="10"/>
        <rFont val="Calibri"/>
        <family val="2"/>
        <charset val="204"/>
      </rPr>
      <t/>
    </r>
  </si>
  <si>
    <t>1. На финансирование текущей уставной деятельности:</t>
  </si>
  <si>
    <t>(Неизрасходованные членские взносы по Смете 2016 г. и ранее, Вступительные взносы, Чистая прибыль от поступивших пени и штрафов)</t>
  </si>
  <si>
    <t>2. В Специальном фонде:</t>
  </si>
  <si>
    <t>Целевые взносы (Специальный фонд СНТ)</t>
  </si>
  <si>
    <t>3. Зарезервировано на увеличение мощности</t>
  </si>
  <si>
    <t>на эту сумму можно уменьшить совокупную сумму затрат по смете 2017 перед делением на всех садоводов</t>
  </si>
  <si>
    <t>резерв</t>
  </si>
  <si>
    <r>
      <t xml:space="preserve">Члены правления    </t>
    </r>
    <r>
      <rPr>
        <i/>
        <sz val="12"/>
        <color indexed="8"/>
        <rFont val="Times New Roman"/>
        <family val="1"/>
        <charset val="204"/>
      </rPr>
      <t>(из расчёта 6соток)</t>
    </r>
    <r>
      <rPr>
        <sz val="12"/>
        <color indexed="8"/>
        <rFont val="Times New Roman"/>
        <family val="1"/>
        <charset val="204"/>
      </rPr>
      <t xml:space="preserve">            </t>
    </r>
    <r>
      <rPr>
        <i/>
        <sz val="12"/>
        <color indexed="8"/>
        <rFont val="Times New Roman"/>
        <family val="1"/>
        <charset val="204"/>
      </rPr>
      <t xml:space="preserve"> (9 человек х 10 170 руб.)</t>
    </r>
  </si>
  <si>
    <r>
      <t xml:space="preserve">Ревизионной комиссии                                        </t>
    </r>
    <r>
      <rPr>
        <i/>
        <sz val="12"/>
        <color indexed="8"/>
        <rFont val="Times New Roman"/>
        <family val="1"/>
        <charset val="204"/>
      </rPr>
      <t>(3человека х 2 260 руб.)</t>
    </r>
  </si>
  <si>
    <t>руб.</t>
  </si>
  <si>
    <t>ИТОГО по ЧЛЕНСКИМ ВЗНОСАМ   на одного из 449 членов СНТ</t>
  </si>
  <si>
    <t>600 м2                    3 900 + 5 400  =   9 300 рублей</t>
  </si>
  <si>
    <t>900 м2                    3 900 + 8 100  = 12 000 рублей</t>
  </si>
  <si>
    <t xml:space="preserve">1200 м2                  3 900 + 10 800 = 14 700 рублей </t>
  </si>
  <si>
    <r>
      <t xml:space="preserve">Дворник                                                                              </t>
    </r>
    <r>
      <rPr>
        <i/>
        <sz val="12"/>
        <color indexed="8"/>
        <rFont val="Times New Roman"/>
        <family val="1"/>
        <charset val="204"/>
      </rPr>
      <t xml:space="preserve">(6 497  руб./мес) </t>
    </r>
    <r>
      <rPr>
        <sz val="12"/>
        <color indexed="8"/>
        <rFont val="Times New Roman"/>
        <family val="1"/>
        <charset val="204"/>
      </rPr>
      <t xml:space="preserve">                                                   </t>
    </r>
  </si>
  <si>
    <t>с учётом замечаний аудиторской проверки</t>
  </si>
  <si>
    <t>ПРОЕКТ СМЕТЫ ДОХОДОВ и РАСХОДОВ  СНТ "Озорной ручей" на 2017 год</t>
  </si>
  <si>
    <r>
      <t xml:space="preserve">Противопожарные мероприятия                                                                                        </t>
    </r>
    <r>
      <rPr>
        <sz val="11"/>
        <color indexed="8"/>
        <rFont val="Times New Roman"/>
        <family val="1"/>
        <charset val="204"/>
      </rPr>
      <t xml:space="preserve"> </t>
    </r>
    <r>
      <rPr>
        <i/>
        <sz val="11"/>
        <color indexed="8"/>
        <rFont val="Times New Roman"/>
        <family val="1"/>
        <charset val="204"/>
      </rPr>
      <t>(расчистка пожарных водоемов, ремонт ограждений пожарных водоемов)</t>
    </r>
  </si>
  <si>
    <r>
      <rPr>
        <b/>
        <i/>
        <sz val="12"/>
        <color indexed="10"/>
        <rFont val="Times New Roman"/>
        <family val="1"/>
        <charset val="204"/>
      </rPr>
      <t xml:space="preserve">Фонд электропотребления </t>
    </r>
    <r>
      <rPr>
        <i/>
        <sz val="12"/>
        <color indexed="10"/>
        <rFont val="Times New Roman"/>
        <family val="1"/>
        <charset val="204"/>
      </rPr>
      <t xml:space="preserve"> (Сборы с садоводов - Потребленная электроэнергия) </t>
    </r>
  </si>
  <si>
    <r>
      <t>Увеличение мощности     (</t>
    </r>
    <r>
      <rPr>
        <i/>
        <sz val="12"/>
        <color indexed="8"/>
        <rFont val="Times New Roman"/>
        <family val="1"/>
        <charset val="204"/>
      </rPr>
      <t>Осуществление технологического присоединения  к электрическим сетям по договору № 023-0102-13/ТП от 31 января 2013 г.                                Сетевая организация ОАО "ОЭК"</t>
    </r>
    <r>
      <rPr>
        <sz val="12"/>
        <color indexed="8"/>
        <rFont val="Times New Roman"/>
        <family val="1"/>
        <charset val="204"/>
      </rPr>
      <t>)</t>
    </r>
  </si>
  <si>
    <r>
      <t xml:space="preserve">Контролер учета электроэнергии </t>
    </r>
    <r>
      <rPr>
        <i/>
        <sz val="10"/>
        <color indexed="8"/>
        <rFont val="Times New Roman"/>
        <family val="1"/>
        <charset val="204"/>
      </rPr>
      <t>(по трём массивам)</t>
    </r>
    <r>
      <rPr>
        <i/>
        <sz val="12"/>
        <color indexed="8"/>
        <rFont val="Times New Roman"/>
        <family val="1"/>
        <charset val="204"/>
      </rPr>
      <t xml:space="preserve">   (15 519 руб./мес)    </t>
    </r>
  </si>
  <si>
    <t xml:space="preserve">Порядок расходования остатков средств целевого финасирования  прошлых лет: </t>
  </si>
  <si>
    <r>
      <t xml:space="preserve">Остаток неиспользованных средств целевого финансирования на начало года                 </t>
    </r>
    <r>
      <rPr>
        <sz val="12"/>
        <color indexed="8"/>
        <rFont val="Times New Roman"/>
        <family val="1"/>
        <charset val="204"/>
      </rPr>
      <t xml:space="preserve"> (в том числе/ рублей ):</t>
    </r>
  </si>
  <si>
    <r>
      <t xml:space="preserve">кол-во </t>
    </r>
    <r>
      <rPr>
        <sz val="10"/>
        <color indexed="8"/>
        <rFont val="Times New Roman"/>
        <family val="1"/>
        <charset val="204"/>
      </rPr>
      <t>месяцев</t>
    </r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</si>
</sst>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42"/>
      <name val="Times New Roman"/>
      <family val="1"/>
      <charset val="204"/>
    </font>
    <font>
      <b/>
      <sz val="14"/>
      <color indexed="4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trike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sz val="11"/>
      <color indexed="9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u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right" vertical="top" wrapText="1"/>
    </xf>
    <xf numFmtId="3" fontId="11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/>
    <xf numFmtId="3" fontId="14" fillId="0" borderId="3" xfId="0" applyNumberFormat="1" applyFont="1" applyFill="1" applyBorder="1" applyAlignment="1">
      <alignment vertical="center"/>
    </xf>
    <xf numFmtId="0" fontId="2" fillId="0" borderId="0" xfId="0" applyFont="1" applyBorder="1"/>
    <xf numFmtId="3" fontId="2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3" fontId="12" fillId="0" borderId="0" xfId="0" applyNumberFormat="1" applyFont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vertical="center"/>
    </xf>
    <xf numFmtId="3" fontId="14" fillId="0" borderId="0" xfId="0" applyNumberFormat="1" applyFont="1" applyBorder="1"/>
    <xf numFmtId="0" fontId="14" fillId="0" borderId="0" xfId="0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49" fontId="3" fillId="0" borderId="2" xfId="0" applyNumberFormat="1" applyFont="1" applyFill="1" applyBorder="1" applyAlignment="1">
      <alignment vertical="center" wrapText="1"/>
    </xf>
    <xf numFmtId="49" fontId="14" fillId="0" borderId="2" xfId="0" applyNumberFormat="1" applyFont="1" applyFill="1" applyBorder="1" applyAlignment="1">
      <alignment horizontal="left" vertical="top" wrapText="1"/>
    </xf>
    <xf numFmtId="3" fontId="16" fillId="0" borderId="2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vertical="center" wrapText="1"/>
    </xf>
    <xf numFmtId="49" fontId="14" fillId="0" borderId="2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14" fillId="2" borderId="2" xfId="0" applyNumberFormat="1" applyFont="1" applyFill="1" applyBorder="1" applyAlignment="1">
      <alignment vertical="center" wrapText="1"/>
    </xf>
    <xf numFmtId="3" fontId="18" fillId="0" borderId="2" xfId="0" applyNumberFormat="1" applyFont="1" applyFill="1" applyBorder="1" applyAlignment="1">
      <alignment horizontal="right" vertical="center"/>
    </xf>
    <xf numFmtId="49" fontId="14" fillId="0" borderId="2" xfId="0" applyNumberFormat="1" applyFont="1" applyFill="1" applyBorder="1" applyAlignment="1">
      <alignment vertical="top" wrapText="1"/>
    </xf>
    <xf numFmtId="49" fontId="14" fillId="0" borderId="2" xfId="0" applyNumberFormat="1" applyFont="1" applyFill="1" applyBorder="1" applyAlignment="1">
      <alignment horizontal="left" vertical="center" wrapText="1"/>
    </xf>
    <xf numFmtId="3" fontId="17" fillId="0" borderId="2" xfId="0" applyNumberFormat="1" applyFont="1" applyFill="1" applyBorder="1" applyAlignment="1">
      <alignment horizontal="right" vertical="center"/>
    </xf>
    <xf numFmtId="3" fontId="19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right" vertical="center"/>
    </xf>
    <xf numFmtId="0" fontId="15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" fontId="14" fillId="0" borderId="3" xfId="0" applyNumberFormat="1" applyFont="1" applyFill="1" applyBorder="1"/>
    <xf numFmtId="0" fontId="2" fillId="0" borderId="6" xfId="0" applyFont="1" applyFill="1" applyBorder="1"/>
    <xf numFmtId="3" fontId="14" fillId="0" borderId="6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3" fontId="14" fillId="0" borderId="9" xfId="0" applyNumberFormat="1" applyFont="1" applyFill="1" applyBorder="1"/>
    <xf numFmtId="3" fontId="3" fillId="0" borderId="3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vertical="center" wrapText="1"/>
    </xf>
    <xf numFmtId="3" fontId="18" fillId="0" borderId="6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wrapText="1"/>
    </xf>
    <xf numFmtId="3" fontId="20" fillId="0" borderId="6" xfId="0" applyNumberFormat="1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>
      <alignment vertical="center" wrapText="1"/>
    </xf>
    <xf numFmtId="3" fontId="20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vertical="center"/>
    </xf>
    <xf numFmtId="49" fontId="20" fillId="0" borderId="0" xfId="0" applyNumberFormat="1" applyFont="1" applyBorder="1" applyAlignment="1">
      <alignment horizontal="left" vertical="center" wrapText="1"/>
    </xf>
    <xf numFmtId="3" fontId="21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49" fontId="14" fillId="0" borderId="0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Border="1" applyAlignment="1">
      <alignment horizontal="right" vertical="top" wrapText="1"/>
    </xf>
    <xf numFmtId="3" fontId="17" fillId="0" borderId="0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Border="1" applyAlignment="1">
      <alignment horizontal="left" vertical="top" wrapText="1"/>
    </xf>
    <xf numFmtId="0" fontId="22" fillId="0" borderId="0" xfId="0" applyFont="1" applyBorder="1"/>
    <xf numFmtId="0" fontId="3" fillId="0" borderId="0" xfId="0" applyFont="1" applyBorder="1" applyAlignment="1">
      <alignment horizontal="center" vertical="top"/>
    </xf>
    <xf numFmtId="3" fontId="14" fillId="0" borderId="12" xfId="0" applyNumberFormat="1" applyFont="1" applyFill="1" applyBorder="1" applyAlignment="1">
      <alignment horizontal="right" vertical="center"/>
    </xf>
    <xf numFmtId="3" fontId="14" fillId="0" borderId="13" xfId="0" applyNumberFormat="1" applyFont="1" applyFill="1" applyBorder="1"/>
    <xf numFmtId="3" fontId="16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vertical="center" wrapText="1"/>
    </xf>
    <xf numFmtId="3" fontId="3" fillId="0" borderId="14" xfId="0" applyNumberFormat="1" applyFont="1" applyFill="1" applyBorder="1" applyAlignment="1">
      <alignment vertical="center"/>
    </xf>
    <xf numFmtId="3" fontId="16" fillId="0" borderId="14" xfId="0" applyNumberFormat="1" applyFont="1" applyFill="1" applyBorder="1" applyAlignment="1">
      <alignment horizontal="right" vertical="center"/>
    </xf>
    <xf numFmtId="0" fontId="14" fillId="0" borderId="14" xfId="0" applyFont="1" applyFill="1" applyBorder="1" applyAlignment="1">
      <alignment horizontal="right" vertical="center"/>
    </xf>
    <xf numFmtId="3" fontId="14" fillId="0" borderId="14" xfId="0" applyNumberFormat="1" applyFont="1" applyFill="1" applyBorder="1" applyAlignment="1">
      <alignment horizontal="right" vertical="center"/>
    </xf>
    <xf numFmtId="0" fontId="2" fillId="0" borderId="14" xfId="0" applyFont="1" applyFill="1" applyBorder="1"/>
    <xf numFmtId="0" fontId="2" fillId="0" borderId="15" xfId="0" applyFont="1" applyFill="1" applyBorder="1"/>
    <xf numFmtId="0" fontId="4" fillId="0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Fill="1" applyBorder="1" applyAlignment="1">
      <alignment vertical="center" wrapText="1"/>
    </xf>
    <xf numFmtId="0" fontId="2" fillId="0" borderId="19" xfId="0" applyFont="1" applyFill="1" applyBorder="1"/>
    <xf numFmtId="0" fontId="3" fillId="4" borderId="20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" fontId="14" fillId="0" borderId="15" xfId="0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49" fontId="11" fillId="0" borderId="23" xfId="0" applyNumberFormat="1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left" vertical="center" wrapText="1"/>
    </xf>
    <xf numFmtId="49" fontId="11" fillId="0" borderId="25" xfId="0" applyNumberFormat="1" applyFont="1" applyBorder="1" applyAlignment="1">
      <alignment horizontal="left" vertical="center" wrapText="1"/>
    </xf>
    <xf numFmtId="0" fontId="14" fillId="0" borderId="0" xfId="0" applyFont="1" applyBorder="1"/>
    <xf numFmtId="0" fontId="7" fillId="0" borderId="0" xfId="0" applyFont="1" applyBorder="1" applyAlignment="1">
      <alignment horizontal="center"/>
    </xf>
    <xf numFmtId="3" fontId="15" fillId="0" borderId="3" xfId="0" applyNumberFormat="1" applyFont="1" applyFill="1" applyBorder="1" applyAlignment="1">
      <alignment vertical="center"/>
    </xf>
    <xf numFmtId="3" fontId="15" fillId="0" borderId="26" xfId="0" applyNumberFormat="1" applyFont="1" applyFill="1" applyBorder="1" applyAlignment="1">
      <alignment vertical="center"/>
    </xf>
    <xf numFmtId="3" fontId="15" fillId="0" borderId="26" xfId="0" applyNumberFormat="1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3" fontId="15" fillId="0" borderId="28" xfId="0" applyNumberFormat="1" applyFont="1" applyBorder="1" applyAlignment="1">
      <alignment vertical="center"/>
    </xf>
    <xf numFmtId="3" fontId="14" fillId="0" borderId="29" xfId="0" applyNumberFormat="1" applyFont="1" applyBorder="1" applyAlignment="1">
      <alignment vertical="center"/>
    </xf>
    <xf numFmtId="3" fontId="7" fillId="0" borderId="30" xfId="0" applyNumberFormat="1" applyFont="1" applyFill="1" applyBorder="1" applyAlignment="1">
      <alignment vertical="center"/>
    </xf>
    <xf numFmtId="3" fontId="15" fillId="0" borderId="28" xfId="0" applyNumberFormat="1" applyFont="1" applyFill="1" applyBorder="1"/>
    <xf numFmtId="3" fontId="25" fillId="0" borderId="31" xfId="0" applyNumberFormat="1" applyFont="1" applyFill="1" applyBorder="1" applyAlignment="1">
      <alignment vertical="center"/>
    </xf>
    <xf numFmtId="3" fontId="7" fillId="0" borderId="29" xfId="0" applyNumberFormat="1" applyFont="1" applyFill="1" applyBorder="1"/>
    <xf numFmtId="3" fontId="14" fillId="0" borderId="32" xfId="0" applyNumberFormat="1" applyFont="1" applyFill="1" applyBorder="1" applyAlignment="1">
      <alignment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14" fillId="0" borderId="33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3" fontId="10" fillId="0" borderId="14" xfId="0" applyNumberFormat="1" applyFont="1" applyFill="1" applyBorder="1" applyAlignment="1">
      <alignment horizontal="left" vertical="top" wrapText="1"/>
    </xf>
    <xf numFmtId="3" fontId="23" fillId="0" borderId="14" xfId="0" applyNumberFormat="1" applyFont="1" applyFill="1" applyBorder="1" applyAlignment="1">
      <alignment horizontal="left" vertical="center" wrapText="1"/>
    </xf>
    <xf numFmtId="49" fontId="14" fillId="0" borderId="15" xfId="0" applyNumberFormat="1" applyFont="1" applyFill="1" applyBorder="1" applyAlignment="1">
      <alignment horizontal="left" vertical="top" wrapText="1"/>
    </xf>
    <xf numFmtId="49" fontId="26" fillId="0" borderId="27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8"/>
  <sheetViews>
    <sheetView tabSelected="1" view="pageBreakPreview" zoomScaleNormal="100" zoomScaleSheetLayoutView="100" workbookViewId="0">
      <selection activeCell="G12" sqref="G12"/>
    </sheetView>
  </sheetViews>
  <sheetFormatPr defaultColWidth="8.85546875" defaultRowHeight="15.75"/>
  <cols>
    <col min="1" max="1" width="23.140625" style="4" customWidth="1"/>
    <col min="2" max="2" width="11.7109375" style="8" hidden="1" customWidth="1"/>
    <col min="3" max="3" width="71.28515625" style="8" customWidth="1"/>
    <col min="4" max="4" width="9.28515625" style="17" customWidth="1"/>
    <col min="5" max="5" width="6.85546875" style="15" customWidth="1"/>
    <col min="6" max="6" width="13.42578125" style="14" customWidth="1"/>
    <col min="7" max="7" width="15.42578125" style="8" customWidth="1"/>
    <col min="8" max="8" width="8.7109375" style="8" customWidth="1"/>
    <col min="9" max="9" width="9.28515625" style="8" customWidth="1"/>
    <col min="10" max="16384" width="8.85546875" style="8"/>
  </cols>
  <sheetData>
    <row r="1" spans="1:7" ht="26.45" customHeight="1">
      <c r="A1" s="111" t="s">
        <v>69</v>
      </c>
      <c r="B1" s="111"/>
      <c r="C1" s="111"/>
      <c r="D1" s="111"/>
      <c r="E1" s="111"/>
      <c r="F1" s="111"/>
    </row>
    <row r="2" spans="1:7" ht="25.15" customHeight="1" thickBot="1">
      <c r="A2" s="31"/>
      <c r="B2" s="31"/>
      <c r="C2" s="65" t="s">
        <v>68</v>
      </c>
      <c r="D2" s="31"/>
      <c r="E2" s="31"/>
      <c r="F2" s="31"/>
    </row>
    <row r="3" spans="1:7" ht="30.6" customHeight="1" thickBot="1">
      <c r="A3" s="110" t="s">
        <v>26</v>
      </c>
      <c r="B3" s="34"/>
      <c r="C3" s="118" t="s">
        <v>75</v>
      </c>
      <c r="D3" s="119"/>
      <c r="E3" s="119"/>
      <c r="F3" s="101">
        <f>F5+F8+F10</f>
        <v>1319350.1300000001</v>
      </c>
      <c r="G3" s="4"/>
    </row>
    <row r="4" spans="1:7" ht="29.45" customHeight="1" thickBot="1">
      <c r="A4" s="98"/>
      <c r="B4" s="99"/>
      <c r="C4" s="123" t="s">
        <v>74</v>
      </c>
      <c r="D4" s="123"/>
      <c r="E4" s="100"/>
      <c r="F4" s="102"/>
      <c r="G4" s="4"/>
    </row>
    <row r="5" spans="1:7" ht="18" customHeight="1" thickBot="1">
      <c r="A5" s="83"/>
      <c r="B5" s="74"/>
      <c r="C5" s="70" t="s">
        <v>53</v>
      </c>
      <c r="D5" s="71"/>
      <c r="E5" s="72"/>
      <c r="F5" s="104">
        <v>157732.07</v>
      </c>
      <c r="G5" s="64" t="s">
        <v>58</v>
      </c>
    </row>
    <row r="6" spans="1:7" ht="37.9" customHeight="1">
      <c r="A6" s="84"/>
      <c r="B6" s="74"/>
      <c r="C6" s="120" t="s">
        <v>54</v>
      </c>
      <c r="D6" s="120"/>
      <c r="E6" s="73"/>
      <c r="F6" s="103">
        <v>895357.54</v>
      </c>
    </row>
    <row r="7" spans="1:7" ht="23.45" customHeight="1" thickBot="1">
      <c r="A7" s="84"/>
      <c r="B7" s="74"/>
      <c r="C7" s="121" t="s">
        <v>71</v>
      </c>
      <c r="D7" s="121"/>
      <c r="E7" s="16"/>
      <c r="F7" s="105">
        <v>-737625.47</v>
      </c>
    </row>
    <row r="8" spans="1:7" ht="19.149999999999999" customHeight="1" thickBot="1">
      <c r="A8" s="84"/>
      <c r="B8" s="74"/>
      <c r="C8" s="70" t="s">
        <v>55</v>
      </c>
      <c r="D8" s="71"/>
      <c r="E8" s="73"/>
      <c r="F8" s="104">
        <v>904118.06</v>
      </c>
      <c r="G8" s="64"/>
    </row>
    <row r="9" spans="1:7" ht="17.45" customHeight="1" thickBot="1">
      <c r="A9" s="84"/>
      <c r="B9" s="74"/>
      <c r="C9" s="69" t="s">
        <v>56</v>
      </c>
      <c r="D9" s="68"/>
      <c r="E9" s="16"/>
      <c r="F9" s="106">
        <v>904118.06</v>
      </c>
      <c r="G9" s="64" t="s">
        <v>59</v>
      </c>
    </row>
    <row r="10" spans="1:7" ht="19.149999999999999" customHeight="1" thickBot="1">
      <c r="A10" s="84"/>
      <c r="B10" s="74"/>
      <c r="C10" s="70" t="s">
        <v>57</v>
      </c>
      <c r="D10" s="71"/>
      <c r="E10" s="73"/>
      <c r="F10" s="104">
        <v>257500</v>
      </c>
      <c r="G10" s="64" t="s">
        <v>59</v>
      </c>
    </row>
    <row r="11" spans="1:7" ht="48.6" customHeight="1" thickBot="1">
      <c r="A11" s="85"/>
      <c r="B11" s="75"/>
      <c r="C11" s="122" t="s">
        <v>72</v>
      </c>
      <c r="D11" s="122"/>
      <c r="E11" s="86"/>
      <c r="F11" s="107"/>
      <c r="G11" s="9"/>
    </row>
    <row r="12" spans="1:7" ht="16.899999999999999" customHeight="1">
      <c r="A12" s="33" t="s">
        <v>0</v>
      </c>
      <c r="B12" s="40"/>
      <c r="C12" s="5"/>
      <c r="D12" s="112" t="s">
        <v>62</v>
      </c>
      <c r="E12" s="114" t="s">
        <v>76</v>
      </c>
      <c r="F12" s="116" t="s">
        <v>6</v>
      </c>
    </row>
    <row r="13" spans="1:7" ht="20.45" customHeight="1">
      <c r="A13" s="78" t="s">
        <v>27</v>
      </c>
      <c r="B13" s="38"/>
      <c r="C13" s="39"/>
      <c r="D13" s="113"/>
      <c r="E13" s="115"/>
      <c r="F13" s="117"/>
    </row>
    <row r="14" spans="1:7" ht="16.149999999999999" customHeight="1">
      <c r="A14" s="87"/>
      <c r="B14" s="76"/>
      <c r="C14" s="28" t="s">
        <v>30</v>
      </c>
      <c r="D14" s="66">
        <v>22989</v>
      </c>
      <c r="E14" s="108">
        <v>12</v>
      </c>
      <c r="F14" s="67">
        <f>D14*E14</f>
        <v>275868</v>
      </c>
    </row>
    <row r="15" spans="1:7" ht="16.149999999999999" customHeight="1">
      <c r="A15" s="88"/>
      <c r="B15" s="76"/>
      <c r="C15" s="28" t="s">
        <v>31</v>
      </c>
      <c r="D15" s="32">
        <v>17241</v>
      </c>
      <c r="E15" s="109">
        <v>12</v>
      </c>
      <c r="F15" s="35">
        <f>D15*E15</f>
        <v>206892</v>
      </c>
    </row>
    <row r="16" spans="1:7" ht="16.149999999999999" customHeight="1">
      <c r="A16" s="88"/>
      <c r="B16" s="76"/>
      <c r="C16" s="28" t="s">
        <v>52</v>
      </c>
      <c r="D16" s="32">
        <v>9000</v>
      </c>
      <c r="E16" s="21"/>
      <c r="F16" s="35">
        <v>9000</v>
      </c>
    </row>
    <row r="17" spans="1:6" ht="16.149999999999999" customHeight="1">
      <c r="A17" s="88"/>
      <c r="B17" s="76"/>
      <c r="C17" s="28" t="s">
        <v>60</v>
      </c>
      <c r="D17" s="32">
        <v>10170</v>
      </c>
      <c r="E17" s="21"/>
      <c r="F17" s="35">
        <f>D17*9</f>
        <v>91530</v>
      </c>
    </row>
    <row r="18" spans="1:6" ht="16.149999999999999" customHeight="1">
      <c r="A18" s="88"/>
      <c r="B18" s="76"/>
      <c r="C18" s="28" t="s">
        <v>32</v>
      </c>
      <c r="D18" s="32">
        <v>15000</v>
      </c>
      <c r="E18" s="21"/>
      <c r="F18" s="35">
        <v>15000</v>
      </c>
    </row>
    <row r="19" spans="1:6" ht="16.149999999999999" customHeight="1">
      <c r="A19" s="88"/>
      <c r="B19" s="76"/>
      <c r="C19" s="28" t="s">
        <v>61</v>
      </c>
      <c r="D19" s="32">
        <v>2260</v>
      </c>
      <c r="E19" s="21"/>
      <c r="F19" s="35">
        <f>D19*3</f>
        <v>6780</v>
      </c>
    </row>
    <row r="20" spans="1:6" ht="16.149999999999999" customHeight="1">
      <c r="A20" s="84"/>
      <c r="B20" s="76"/>
      <c r="C20" s="22" t="s">
        <v>1</v>
      </c>
      <c r="D20" s="32"/>
      <c r="E20" s="21"/>
      <c r="F20" s="35">
        <f>SUM(F14:F19)*30.2%</f>
        <v>182731.13999999998</v>
      </c>
    </row>
    <row r="21" spans="1:6" ht="16.149999999999999" customHeight="1">
      <c r="A21" s="84"/>
      <c r="B21" s="76"/>
      <c r="C21" s="28" t="s">
        <v>29</v>
      </c>
      <c r="D21" s="32"/>
      <c r="E21" s="21"/>
      <c r="F21" s="35">
        <v>0</v>
      </c>
    </row>
    <row r="22" spans="1:6" ht="16.149999999999999" customHeight="1">
      <c r="A22" s="84"/>
      <c r="B22" s="76"/>
      <c r="C22" s="28" t="s">
        <v>16</v>
      </c>
      <c r="D22" s="32"/>
      <c r="E22" s="21"/>
      <c r="F22" s="7">
        <v>15000</v>
      </c>
    </row>
    <row r="23" spans="1:6" ht="16.149999999999999" customHeight="1">
      <c r="A23" s="84"/>
      <c r="B23" s="76"/>
      <c r="C23" s="28" t="s">
        <v>2</v>
      </c>
      <c r="D23" s="32"/>
      <c r="E23" s="21"/>
      <c r="F23" s="7">
        <v>40000</v>
      </c>
    </row>
    <row r="24" spans="1:6" ht="31.9" customHeight="1">
      <c r="A24" s="84"/>
      <c r="B24" s="76"/>
      <c r="C24" s="28" t="s">
        <v>8</v>
      </c>
      <c r="D24" s="32"/>
      <c r="E24" s="21"/>
      <c r="F24" s="7">
        <v>250000</v>
      </c>
    </row>
    <row r="25" spans="1:6" ht="20.45" customHeight="1">
      <c r="A25" s="84"/>
      <c r="B25" s="76"/>
      <c r="C25" s="28" t="s">
        <v>22</v>
      </c>
      <c r="D25" s="32"/>
      <c r="E25" s="21"/>
      <c r="F25" s="7">
        <v>30000</v>
      </c>
    </row>
    <row r="26" spans="1:6" ht="18" customHeight="1">
      <c r="A26" s="84"/>
      <c r="B26" s="76"/>
      <c r="C26" s="28" t="s">
        <v>4</v>
      </c>
      <c r="D26" s="32"/>
      <c r="E26" s="21"/>
      <c r="F26" s="7">
        <v>35000</v>
      </c>
    </row>
    <row r="27" spans="1:6" ht="22.9" customHeight="1">
      <c r="A27" s="84"/>
      <c r="B27" s="76"/>
      <c r="C27" s="28" t="s">
        <v>19</v>
      </c>
      <c r="D27" s="32"/>
      <c r="E27" s="21"/>
      <c r="F27" s="7">
        <v>45000</v>
      </c>
    </row>
    <row r="28" spans="1:6" ht="19.149999999999999" customHeight="1">
      <c r="A28" s="84"/>
      <c r="B28" s="76"/>
      <c r="C28" s="28" t="s">
        <v>23</v>
      </c>
      <c r="D28" s="32"/>
      <c r="E28" s="21"/>
      <c r="F28" s="7">
        <v>10000</v>
      </c>
    </row>
    <row r="29" spans="1:6" ht="22.9" customHeight="1">
      <c r="A29" s="84"/>
      <c r="B29" s="76"/>
      <c r="C29" s="28" t="s">
        <v>3</v>
      </c>
      <c r="D29" s="32"/>
      <c r="E29" s="21"/>
      <c r="F29" s="7">
        <v>200000</v>
      </c>
    </row>
    <row r="30" spans="1:6" ht="18.600000000000001" customHeight="1">
      <c r="A30" s="84"/>
      <c r="B30" s="76"/>
      <c r="C30" s="28" t="s">
        <v>15</v>
      </c>
      <c r="D30" s="32"/>
      <c r="E30" s="21"/>
      <c r="F30" s="7">
        <v>20000</v>
      </c>
    </row>
    <row r="31" spans="1:6" ht="20.45" customHeight="1">
      <c r="A31" s="84"/>
      <c r="B31" s="76"/>
      <c r="C31" s="28" t="s">
        <v>25</v>
      </c>
      <c r="D31" s="32"/>
      <c r="E31" s="21"/>
      <c r="F31" s="7">
        <v>60000</v>
      </c>
    </row>
    <row r="32" spans="1:6" ht="18" customHeight="1">
      <c r="A32" s="84"/>
      <c r="B32" s="76"/>
      <c r="C32" s="28" t="s">
        <v>17</v>
      </c>
      <c r="D32" s="32"/>
      <c r="E32" s="21"/>
      <c r="F32" s="7">
        <v>15000</v>
      </c>
    </row>
    <row r="33" spans="1:7" ht="18" customHeight="1">
      <c r="A33" s="84"/>
      <c r="B33" s="76"/>
      <c r="C33" s="23" t="s">
        <v>9</v>
      </c>
      <c r="D33" s="32"/>
      <c r="E33" s="21"/>
      <c r="F33" s="7">
        <v>6000</v>
      </c>
    </row>
    <row r="34" spans="1:7" ht="34.15" customHeight="1">
      <c r="A34" s="84"/>
      <c r="B34" s="76"/>
      <c r="C34" s="23" t="s">
        <v>46</v>
      </c>
      <c r="D34" s="32"/>
      <c r="E34" s="21"/>
      <c r="F34" s="7">
        <v>87750</v>
      </c>
    </row>
    <row r="35" spans="1:7" ht="30" customHeight="1">
      <c r="A35" s="84"/>
      <c r="B35" s="76"/>
      <c r="C35" s="23" t="s">
        <v>45</v>
      </c>
      <c r="D35" s="32"/>
      <c r="E35" s="21"/>
      <c r="F35" s="7">
        <v>0</v>
      </c>
    </row>
    <row r="36" spans="1:7" ht="31.15" customHeight="1">
      <c r="A36" s="84"/>
      <c r="B36" s="76"/>
      <c r="C36" s="23" t="s">
        <v>44</v>
      </c>
      <c r="D36" s="32"/>
      <c r="E36" s="21"/>
      <c r="F36" s="7">
        <v>0</v>
      </c>
    </row>
    <row r="37" spans="1:7" s="1" customFormat="1" ht="16.899999999999999" customHeight="1">
      <c r="A37" s="89"/>
      <c r="B37" s="77"/>
      <c r="C37" s="23" t="s">
        <v>24</v>
      </c>
      <c r="D37" s="20"/>
      <c r="E37" s="32"/>
      <c r="F37" s="7">
        <v>15500</v>
      </c>
    </row>
    <row r="38" spans="1:7" ht="16.899999999999999" customHeight="1">
      <c r="A38" s="79"/>
      <c r="B38" s="76"/>
      <c r="C38" s="24" t="s">
        <v>50</v>
      </c>
      <c r="D38" s="32"/>
      <c r="E38" s="21"/>
      <c r="F38" s="95">
        <f>SUM(F14:F37)</f>
        <v>1617051.1400000001</v>
      </c>
    </row>
    <row r="39" spans="1:7" ht="19.899999999999999" customHeight="1">
      <c r="A39" s="45" t="s">
        <v>47</v>
      </c>
      <c r="B39" s="6"/>
      <c r="C39" s="25" t="s">
        <v>37</v>
      </c>
      <c r="D39" s="26"/>
      <c r="E39" s="32"/>
      <c r="F39" s="44">
        <v>134000</v>
      </c>
    </row>
    <row r="40" spans="1:7" ht="23.45" customHeight="1" thickBot="1">
      <c r="A40" s="46"/>
      <c r="B40" s="36"/>
      <c r="C40" s="47" t="s">
        <v>63</v>
      </c>
      <c r="D40" s="48"/>
      <c r="E40" s="37"/>
      <c r="F40" s="96">
        <f>SUM(F38:F39)/449</f>
        <v>3899.8911804008912</v>
      </c>
    </row>
    <row r="41" spans="1:7" ht="31.15" customHeight="1">
      <c r="A41" s="82" t="s">
        <v>28</v>
      </c>
      <c r="B41" s="49"/>
      <c r="C41" s="50"/>
      <c r="D41" s="41"/>
      <c r="E41" s="42"/>
      <c r="F41" s="43"/>
    </row>
    <row r="42" spans="1:7" ht="16.149999999999999" customHeight="1">
      <c r="A42" s="87"/>
      <c r="B42" s="76"/>
      <c r="C42" s="19" t="s">
        <v>33</v>
      </c>
      <c r="D42" s="32">
        <v>6075</v>
      </c>
      <c r="E42" s="21">
        <v>12</v>
      </c>
      <c r="F42" s="7">
        <f>D42*E42</f>
        <v>72900</v>
      </c>
    </row>
    <row r="43" spans="1:7" ht="16.149999999999999" customHeight="1">
      <c r="A43" s="88"/>
      <c r="B43" s="76"/>
      <c r="C43" s="19" t="s">
        <v>73</v>
      </c>
      <c r="D43" s="32">
        <v>15519</v>
      </c>
      <c r="E43" s="21">
        <v>5</v>
      </c>
      <c r="F43" s="7">
        <f>D43*E43</f>
        <v>77595</v>
      </c>
    </row>
    <row r="44" spans="1:7" ht="16.149999999999999" customHeight="1">
      <c r="A44" s="88"/>
      <c r="B44" s="76"/>
      <c r="C44" s="19" t="s">
        <v>67</v>
      </c>
      <c r="D44" s="32">
        <v>6497</v>
      </c>
      <c r="E44" s="21">
        <v>12</v>
      </c>
      <c r="F44" s="7">
        <f>D44*E44</f>
        <v>77964</v>
      </c>
    </row>
    <row r="45" spans="1:7" ht="19.899999999999999" customHeight="1">
      <c r="A45" s="84"/>
      <c r="B45" s="76"/>
      <c r="C45" s="28" t="s">
        <v>34</v>
      </c>
      <c r="D45" s="32">
        <v>2815</v>
      </c>
      <c r="E45" s="21">
        <v>12</v>
      </c>
      <c r="F45" s="7">
        <f>D45*E45</f>
        <v>33780</v>
      </c>
    </row>
    <row r="46" spans="1:7" ht="33" customHeight="1">
      <c r="A46" s="84"/>
      <c r="B46" s="76"/>
      <c r="C46" s="19" t="s">
        <v>35</v>
      </c>
      <c r="D46" s="32">
        <v>5650</v>
      </c>
      <c r="E46" s="21">
        <v>8</v>
      </c>
      <c r="F46" s="7">
        <f>D46*E46</f>
        <v>45200</v>
      </c>
      <c r="G46" s="9"/>
    </row>
    <row r="47" spans="1:7" ht="20.45" customHeight="1">
      <c r="A47" s="84"/>
      <c r="B47" s="76"/>
      <c r="C47" s="22" t="s">
        <v>1</v>
      </c>
      <c r="D47" s="26"/>
      <c r="E47" s="32"/>
      <c r="F47" s="7">
        <f>SUM(F42:F46)*30.2%</f>
        <v>92846.577999999994</v>
      </c>
    </row>
    <row r="48" spans="1:7" ht="16.149999999999999" customHeight="1">
      <c r="A48" s="84"/>
      <c r="B48" s="76"/>
      <c r="C48" s="27" t="s">
        <v>36</v>
      </c>
      <c r="D48" s="20"/>
      <c r="E48" s="32"/>
      <c r="F48" s="7">
        <v>500000</v>
      </c>
    </row>
    <row r="49" spans="1:9" ht="18.600000000000001" customHeight="1">
      <c r="A49" s="84"/>
      <c r="B49" s="76"/>
      <c r="C49" s="28" t="s">
        <v>18</v>
      </c>
      <c r="D49" s="29"/>
      <c r="E49" s="32"/>
      <c r="F49" s="7">
        <v>1152000</v>
      </c>
      <c r="G49" s="9"/>
      <c r="H49" s="10"/>
    </row>
    <row r="50" spans="1:9" ht="16.899999999999999" customHeight="1">
      <c r="A50" s="84"/>
      <c r="B50" s="76"/>
      <c r="C50" s="28" t="s">
        <v>21</v>
      </c>
      <c r="D50" s="30"/>
      <c r="E50" s="32"/>
      <c r="F50" s="7">
        <v>400000</v>
      </c>
    </row>
    <row r="51" spans="1:9" ht="16.149999999999999" customHeight="1">
      <c r="A51" s="84"/>
      <c r="B51" s="80"/>
      <c r="C51" s="27" t="s">
        <v>38</v>
      </c>
      <c r="D51" s="20"/>
      <c r="E51" s="32"/>
      <c r="F51" s="7">
        <v>150000</v>
      </c>
    </row>
    <row r="52" spans="1:9" ht="17.45" customHeight="1">
      <c r="A52" s="84"/>
      <c r="B52" s="80"/>
      <c r="C52" s="27" t="s">
        <v>39</v>
      </c>
      <c r="D52" s="20"/>
      <c r="E52" s="32"/>
      <c r="F52" s="7">
        <v>120000</v>
      </c>
    </row>
    <row r="53" spans="1:9" ht="16.899999999999999" customHeight="1">
      <c r="A53" s="84"/>
      <c r="B53" s="80"/>
      <c r="C53" s="27" t="s">
        <v>40</v>
      </c>
      <c r="D53" s="20"/>
      <c r="E53" s="32"/>
      <c r="F53" s="7">
        <v>150000</v>
      </c>
    </row>
    <row r="54" spans="1:9" ht="19.899999999999999" customHeight="1">
      <c r="A54" s="84"/>
      <c r="B54" s="80"/>
      <c r="C54" s="27" t="s">
        <v>10</v>
      </c>
      <c r="D54" s="20"/>
      <c r="E54" s="32"/>
      <c r="F54" s="7">
        <v>40000</v>
      </c>
    </row>
    <row r="55" spans="1:9" ht="33.6" customHeight="1">
      <c r="A55" s="84"/>
      <c r="B55" s="80"/>
      <c r="C55" s="27" t="s">
        <v>70</v>
      </c>
      <c r="D55" s="20"/>
      <c r="E55" s="32"/>
      <c r="F55" s="7">
        <v>40000</v>
      </c>
    </row>
    <row r="56" spans="1:9" ht="19.149999999999999" customHeight="1">
      <c r="A56" s="84"/>
      <c r="B56" s="80"/>
      <c r="C56" s="27" t="s">
        <v>41</v>
      </c>
      <c r="D56" s="20"/>
      <c r="E56" s="32"/>
      <c r="F56" s="7">
        <v>100000</v>
      </c>
    </row>
    <row r="57" spans="1:9" ht="16.899999999999999" customHeight="1">
      <c r="A57" s="84"/>
      <c r="B57" s="80"/>
      <c r="C57" s="27" t="s">
        <v>11</v>
      </c>
      <c r="D57" s="20"/>
      <c r="E57" s="32"/>
      <c r="F57" s="7">
        <v>180000</v>
      </c>
    </row>
    <row r="58" spans="1:9" ht="18.600000000000001" customHeight="1">
      <c r="A58" s="84"/>
      <c r="B58" s="80"/>
      <c r="C58" s="27" t="s">
        <v>7</v>
      </c>
      <c r="D58" s="20"/>
      <c r="E58" s="32"/>
      <c r="F58" s="7">
        <v>0</v>
      </c>
    </row>
    <row r="59" spans="1:9" ht="32.450000000000003" customHeight="1">
      <c r="A59" s="84"/>
      <c r="B59" s="80"/>
      <c r="C59" s="23" t="s">
        <v>42</v>
      </c>
      <c r="D59" s="20"/>
      <c r="E59" s="32"/>
      <c r="F59" s="7">
        <v>10000</v>
      </c>
    </row>
    <row r="60" spans="1:9" ht="21" customHeight="1">
      <c r="A60" s="84"/>
      <c r="B60" s="80"/>
      <c r="C60" s="23" t="s">
        <v>5</v>
      </c>
      <c r="D60" s="20"/>
      <c r="E60" s="32"/>
      <c r="F60" s="7">
        <v>50000</v>
      </c>
    </row>
    <row r="61" spans="1:9" ht="33.6" customHeight="1">
      <c r="A61" s="84"/>
      <c r="B61" s="77"/>
      <c r="C61" s="23" t="s">
        <v>43</v>
      </c>
      <c r="D61" s="20"/>
      <c r="E61" s="32"/>
      <c r="F61" s="7">
        <v>40000</v>
      </c>
    </row>
    <row r="62" spans="1:9" s="1" customFormat="1" ht="18" customHeight="1">
      <c r="A62" s="84"/>
      <c r="B62" s="77"/>
      <c r="C62" s="28" t="s">
        <v>20</v>
      </c>
      <c r="D62" s="20"/>
      <c r="E62" s="32"/>
      <c r="F62" s="7">
        <v>154050</v>
      </c>
    </row>
    <row r="63" spans="1:9" ht="22.15" customHeight="1">
      <c r="A63" s="89"/>
      <c r="B63" s="77"/>
      <c r="C63" s="18" t="s">
        <v>49</v>
      </c>
      <c r="D63" s="20"/>
      <c r="E63" s="32"/>
      <c r="F63" s="95">
        <f>SUM(F42:F62)</f>
        <v>3486335.5779999997</v>
      </c>
      <c r="G63" s="11"/>
      <c r="H63" s="11"/>
      <c r="I63" s="11"/>
    </row>
    <row r="64" spans="1:9" ht="48.6" customHeight="1" thickBot="1">
      <c r="A64" s="85"/>
      <c r="B64" s="81"/>
      <c r="C64" s="51" t="s">
        <v>51</v>
      </c>
      <c r="D64" s="52"/>
      <c r="E64" s="37"/>
      <c r="F64" s="97">
        <f>F63/398840</f>
        <v>8.7411883913348714</v>
      </c>
      <c r="G64" s="11"/>
      <c r="H64" s="11"/>
      <c r="I64" s="11"/>
    </row>
    <row r="65" spans="2:9" ht="19.149999999999999" customHeight="1">
      <c r="B65" s="1"/>
      <c r="C65" s="53"/>
      <c r="D65" s="54"/>
      <c r="E65" s="16"/>
      <c r="F65" s="55"/>
      <c r="G65" s="12"/>
      <c r="H65" s="12"/>
      <c r="I65" s="12"/>
    </row>
    <row r="66" spans="2:9" ht="13.15" customHeight="1">
      <c r="E66" s="16"/>
      <c r="F66" s="13"/>
    </row>
    <row r="67" spans="2:9" ht="24.6" customHeight="1" thickBot="1">
      <c r="C67" s="56" t="s">
        <v>48</v>
      </c>
      <c r="D67" s="57"/>
      <c r="E67" s="16"/>
      <c r="F67" s="13"/>
      <c r="G67" s="2"/>
      <c r="H67" s="2"/>
    </row>
    <row r="68" spans="2:9" ht="23.45" customHeight="1">
      <c r="B68" s="58"/>
      <c r="C68" s="90" t="s">
        <v>64</v>
      </c>
      <c r="D68" s="59"/>
      <c r="E68" s="60"/>
      <c r="F68" s="61"/>
      <c r="G68" s="3"/>
      <c r="H68" s="3"/>
    </row>
    <row r="69" spans="2:9" ht="21.6" customHeight="1">
      <c r="B69" s="58"/>
      <c r="C69" s="91" t="s">
        <v>65</v>
      </c>
      <c r="D69" s="59"/>
      <c r="E69" s="62"/>
      <c r="F69" s="62"/>
      <c r="G69" s="2"/>
      <c r="H69" s="2"/>
    </row>
    <row r="70" spans="2:9" ht="30.6" customHeight="1" thickBot="1">
      <c r="B70" s="58"/>
      <c r="C70" s="92" t="s">
        <v>66</v>
      </c>
      <c r="D70" s="59"/>
      <c r="E70" s="60"/>
      <c r="F70" s="63"/>
    </row>
    <row r="71" spans="2:9" ht="63.6" customHeight="1">
      <c r="C71" s="94" t="s">
        <v>12</v>
      </c>
      <c r="E71" s="16"/>
      <c r="F71" s="13"/>
    </row>
    <row r="72" spans="2:9" ht="28.15" customHeight="1">
      <c r="C72" s="93" t="s">
        <v>13</v>
      </c>
      <c r="E72" s="16"/>
      <c r="F72" s="13"/>
    </row>
    <row r="73" spans="2:9" ht="25.9" customHeight="1">
      <c r="C73" s="93" t="s">
        <v>14</v>
      </c>
      <c r="E73" s="16"/>
      <c r="F73" s="13"/>
    </row>
    <row r="74" spans="2:9">
      <c r="E74" s="16"/>
      <c r="F74" s="13"/>
    </row>
    <row r="75" spans="2:9">
      <c r="E75" s="16"/>
      <c r="F75" s="13"/>
    </row>
    <row r="76" spans="2:9">
      <c r="E76" s="16"/>
      <c r="F76" s="13"/>
    </row>
    <row r="77" spans="2:9">
      <c r="E77" s="16"/>
      <c r="F77" s="13"/>
    </row>
    <row r="78" spans="2:9">
      <c r="E78" s="16"/>
      <c r="F78" s="13"/>
    </row>
    <row r="79" spans="2:9">
      <c r="E79" s="16"/>
      <c r="F79" s="13"/>
    </row>
    <row r="80" spans="2:9">
      <c r="E80" s="16"/>
      <c r="F80" s="13"/>
    </row>
    <row r="81" spans="5:6">
      <c r="E81" s="16"/>
      <c r="F81" s="13"/>
    </row>
    <row r="82" spans="5:6">
      <c r="E82" s="16"/>
      <c r="F82" s="13"/>
    </row>
    <row r="83" spans="5:6">
      <c r="E83" s="16"/>
      <c r="F83" s="13"/>
    </row>
    <row r="84" spans="5:6">
      <c r="E84" s="16"/>
      <c r="F84" s="13"/>
    </row>
    <row r="85" spans="5:6">
      <c r="E85" s="16"/>
      <c r="F85" s="13"/>
    </row>
    <row r="86" spans="5:6">
      <c r="E86" s="16"/>
      <c r="F86" s="13"/>
    </row>
    <row r="87" spans="5:6">
      <c r="E87" s="16"/>
      <c r="F87" s="13"/>
    </row>
    <row r="88" spans="5:6">
      <c r="E88" s="16"/>
      <c r="F88" s="13"/>
    </row>
    <row r="89" spans="5:6">
      <c r="E89" s="16"/>
      <c r="F89" s="13"/>
    </row>
    <row r="90" spans="5:6">
      <c r="E90" s="16"/>
      <c r="F90" s="13"/>
    </row>
    <row r="91" spans="5:6">
      <c r="E91" s="16"/>
      <c r="F91" s="13"/>
    </row>
    <row r="92" spans="5:6">
      <c r="E92" s="16"/>
      <c r="F92" s="13"/>
    </row>
    <row r="93" spans="5:6">
      <c r="E93" s="16"/>
      <c r="F93" s="13"/>
    </row>
    <row r="94" spans="5:6">
      <c r="E94" s="16"/>
      <c r="F94" s="13"/>
    </row>
    <row r="95" spans="5:6">
      <c r="E95" s="16"/>
      <c r="F95" s="13"/>
    </row>
    <row r="96" spans="5:6">
      <c r="E96" s="16"/>
      <c r="F96" s="13"/>
    </row>
    <row r="97" spans="5:6">
      <c r="E97" s="16"/>
      <c r="F97" s="13"/>
    </row>
    <row r="98" spans="5:6">
      <c r="E98" s="16"/>
      <c r="F98" s="13"/>
    </row>
  </sheetData>
  <mergeCells count="9">
    <mergeCell ref="A1:F1"/>
    <mergeCell ref="D12:D13"/>
    <mergeCell ref="E12:E13"/>
    <mergeCell ref="F12:F13"/>
    <mergeCell ref="C3:E3"/>
    <mergeCell ref="C6:D6"/>
    <mergeCell ref="C7:D7"/>
    <mergeCell ref="C11:D11"/>
    <mergeCell ref="C4:D4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0" fitToHeight="0" orientation="portrait" horizontalDpi="300" verticalDpi="300" r:id="rId1"/>
  <rowBreaks count="1" manualBreakCount="1">
    <brk id="40" max="5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 (по аудит.замечаниям)</vt:lpstr>
      <vt:lpstr>'ПРОЕКТ (по аудит.замечаниям)'!Область_печати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Эльвира Викторовна</dc:creator>
  <cp:lastModifiedBy>Irina</cp:lastModifiedBy>
  <cp:lastPrinted>2017-04-28T11:19:37Z</cp:lastPrinted>
  <dcterms:created xsi:type="dcterms:W3CDTF">2017-03-28T12:49:06Z</dcterms:created>
  <dcterms:modified xsi:type="dcterms:W3CDTF">2017-05-27T12:47:05Z</dcterms:modified>
</cp:coreProperties>
</file>