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40" windowHeight="6885"/>
  </bookViews>
  <sheets>
    <sheet name="смета Экономичная на 2018" sheetId="1" r:id="rId1"/>
  </sheets>
  <definedNames>
    <definedName name="_xlnm.Print_Area" localSheetId="0">'смета Экономичная на 2018'!$A$1:$G$83</definedName>
  </definedNames>
  <calcPr calcId="145621"/>
</workbook>
</file>

<file path=xl/calcChain.xml><?xml version="1.0" encoding="utf-8"?>
<calcChain xmlns="http://schemas.openxmlformats.org/spreadsheetml/2006/main">
  <c r="G78" i="1"/>
  <c r="G76"/>
  <c r="G56"/>
  <c r="G59"/>
  <c r="G53"/>
  <c r="G51"/>
  <c r="G49"/>
  <c r="G47"/>
  <c r="G45"/>
  <c r="G43"/>
  <c r="G57"/>
  <c r="G58"/>
  <c r="I54"/>
  <c r="G69"/>
  <c r="G60"/>
</calcChain>
</file>

<file path=xl/comments1.xml><?xml version="1.0" encoding="utf-8"?>
<comments xmlns="http://schemas.openxmlformats.org/spreadsheetml/2006/main">
  <authors>
    <author>Попова Эльвира Викторовна</author>
  </authors>
  <commentList>
    <comment ref="E26" authorId="0">
      <text>
        <r>
          <rPr>
            <sz val="9"/>
            <color indexed="81"/>
            <rFont val="Tahoma"/>
            <family val="2"/>
            <charset val="204"/>
          </rPr>
          <t xml:space="preserve">5650руб*8 мес (труд.договор с 1мая)
</t>
        </r>
      </text>
    </comment>
  </commentList>
</comments>
</file>

<file path=xl/sharedStrings.xml><?xml version="1.0" encoding="utf-8"?>
<sst xmlns="http://schemas.openxmlformats.org/spreadsheetml/2006/main" count="134" uniqueCount="115">
  <si>
    <t xml:space="preserve"> ПРОЕКТ СМЕТЫ доходов и расходов  СНТ "Озорной ручей"</t>
  </si>
  <si>
    <t xml:space="preserve">на </t>
  </si>
  <si>
    <t>2017 год план</t>
  </si>
  <si>
    <t>2017 год факт</t>
  </si>
  <si>
    <t xml:space="preserve"> на 2018 год</t>
  </si>
  <si>
    <t>Статьи затрат</t>
  </si>
  <si>
    <t>Состав статьи затрат</t>
  </si>
  <si>
    <t>сумма по статье</t>
  </si>
  <si>
    <t xml:space="preserve">На обслуживание инфраструктуры </t>
  </si>
  <si>
    <r>
      <t xml:space="preserve">Ремонт подъездных дорог                                                    </t>
    </r>
    <r>
      <rPr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8"/>
        <rFont val="Times New Roman"/>
        <family val="1"/>
        <charset val="204"/>
      </rPr>
      <t>(грейдерные работы, приобретение и доставка материалов для подсыпки)</t>
    </r>
  </si>
  <si>
    <t>по договору подряда</t>
  </si>
  <si>
    <r>
      <t xml:space="preserve">Ремонт внутримассивных дорог                                            </t>
    </r>
    <r>
      <rPr>
        <i/>
        <sz val="14"/>
        <color indexed="8"/>
        <rFont val="Times New Roman"/>
        <family val="1"/>
        <charset val="204"/>
      </rPr>
      <t xml:space="preserve"> </t>
    </r>
    <r>
      <rPr>
        <i/>
        <sz val="12"/>
        <color indexed="8"/>
        <rFont val="Times New Roman"/>
        <family val="1"/>
        <charset val="204"/>
      </rPr>
      <t>(подсыпка, планировка, грейдеровка)</t>
    </r>
  </si>
  <si>
    <t>Вырубка деревьев вдоль подъездных дорог и ЛЭП</t>
  </si>
  <si>
    <r>
      <t xml:space="preserve">Противопожарные мероприятия                                                                                         </t>
    </r>
    <r>
      <rPr>
        <i/>
        <sz val="12"/>
        <color indexed="8"/>
        <rFont val="Times New Roman"/>
        <family val="1"/>
        <charset val="204"/>
      </rPr>
      <t>(расчистка пожарных водоемов, ремонт ограждений пожарных водоемов)</t>
    </r>
  </si>
  <si>
    <r>
      <t xml:space="preserve">Расчистка от снега подъездных и внутримассивных дорог           </t>
    </r>
    <r>
      <rPr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8"/>
        <rFont val="Times New Roman"/>
        <family val="1"/>
        <charset val="204"/>
      </rPr>
      <t>(в соответствии со схемой, утверждаемой Правлением)</t>
    </r>
  </si>
  <si>
    <t>Мелиорация</t>
  </si>
  <si>
    <t xml:space="preserve">Вывоз мусора: транспортировка, размещение ТБО                                                                              </t>
  </si>
  <si>
    <t>договору №Ф-13-152  от 01.03.2013 с ООО "РАСЭМ"</t>
  </si>
  <si>
    <t xml:space="preserve">Оснащение постов охраны оборудованием для видеорегистрации и освещение постов </t>
  </si>
  <si>
    <t>новая статья</t>
  </si>
  <si>
    <t>Ремонт, окраска мусорных контейнеров</t>
  </si>
  <si>
    <r>
      <t xml:space="preserve">Расходные материалы для дворника и контролёра энергоучета </t>
    </r>
    <r>
      <rPr>
        <i/>
        <sz val="12"/>
        <color indexed="8"/>
        <rFont val="Times New Roman"/>
        <family val="1"/>
        <charset val="204"/>
      </rPr>
      <t>(топливо и масло для электро, бензоинструмента)</t>
    </r>
  </si>
  <si>
    <r>
      <t xml:space="preserve">Расходные материалы для скважин и насосных станций, ремонт и обслуживание генераторов </t>
    </r>
    <r>
      <rPr>
        <i/>
        <sz val="12"/>
        <color indexed="8"/>
        <rFont val="Times New Roman"/>
        <family val="1"/>
        <charset val="204"/>
      </rPr>
      <t>(бензин,утеплители)</t>
    </r>
  </si>
  <si>
    <t>Благоустройство территории земель общего пользования</t>
  </si>
  <si>
    <t>Проведение анализов воды на скважинах СНТ</t>
  </si>
  <si>
    <t>Земельный налог</t>
  </si>
  <si>
    <t>Земельный налог ЗОП- 101 160 м2</t>
  </si>
  <si>
    <t xml:space="preserve">Охрана на постах СНТ (№1-первый и второй массивы) </t>
  </si>
  <si>
    <r>
      <t xml:space="preserve">охранник 4 чел. </t>
    </r>
    <r>
      <rPr>
        <i/>
        <sz val="11"/>
        <rFont val="Times New Roman"/>
        <family val="1"/>
        <charset val="204"/>
      </rPr>
      <t>(30тыс.руб./мес по 1тыс.руб.за смену)</t>
    </r>
  </si>
  <si>
    <t>??? 430369</t>
  </si>
  <si>
    <t>налог 20,2%</t>
  </si>
  <si>
    <t>согласно упрощенного налогооблажения</t>
  </si>
  <si>
    <t xml:space="preserve">Охрана на постах СНТ ( №2-третий массив) </t>
  </si>
  <si>
    <t>???</t>
  </si>
  <si>
    <t xml:space="preserve">Электромонтер по ремонту и обслуживанию электрооборудования ( до 1000 V) и насосных станций </t>
  </si>
  <si>
    <r>
      <t xml:space="preserve">Электромонтер 1чел </t>
    </r>
    <r>
      <rPr>
        <i/>
        <sz val="11"/>
        <rFont val="Times New Roman"/>
        <family val="1"/>
        <charset val="204"/>
      </rPr>
      <t xml:space="preserve">(8200руб./  месяц/ на руки) </t>
    </r>
  </si>
  <si>
    <r>
      <t xml:space="preserve">Учет электроэнергии </t>
    </r>
    <r>
      <rPr>
        <i/>
        <sz val="12"/>
        <color indexed="8"/>
        <rFont val="Times New Roman"/>
        <family val="1"/>
        <charset val="204"/>
      </rPr>
      <t xml:space="preserve">(по трём массивам)      </t>
    </r>
    <r>
      <rPr>
        <i/>
        <sz val="14"/>
        <color indexed="8"/>
        <rFont val="Times New Roman"/>
        <family val="1"/>
        <charset val="204"/>
      </rPr>
      <t xml:space="preserve">          </t>
    </r>
  </si>
  <si>
    <r>
      <t>Контролер 1чел</t>
    </r>
    <r>
      <rPr>
        <i/>
        <sz val="11"/>
        <rFont val="Times New Roman"/>
        <family val="1"/>
        <charset val="204"/>
      </rPr>
      <t xml:space="preserve"> (15,5тыс.руб.* 5 мес/ на руки) </t>
    </r>
  </si>
  <si>
    <t xml:space="preserve">Обслуживание систем автоматического доступа и контроля на постах                                  </t>
  </si>
  <si>
    <r>
      <t xml:space="preserve">Монтажник 1чел </t>
    </r>
    <r>
      <rPr>
        <i/>
        <sz val="11"/>
        <rFont val="Times New Roman"/>
        <family val="1"/>
        <charset val="204"/>
      </rPr>
      <t xml:space="preserve">(6 тыс.руб./  месяц/ на руки) </t>
    </r>
  </si>
  <si>
    <r>
      <t xml:space="preserve">Уборка и санитарная очистка территории СНТ                  </t>
    </r>
    <r>
      <rPr>
        <i/>
        <sz val="12"/>
        <color indexed="8"/>
        <rFont val="Times New Roman"/>
        <family val="1"/>
        <charset val="204"/>
      </rPr>
      <t xml:space="preserve">   </t>
    </r>
    <r>
      <rPr>
        <sz val="12"/>
        <color indexed="8"/>
        <rFont val="Times New Roman"/>
        <family val="1"/>
        <charset val="204"/>
      </rPr>
      <t xml:space="preserve">                                             </t>
    </r>
  </si>
  <si>
    <r>
      <t xml:space="preserve">Дворник 1чел       </t>
    </r>
    <r>
      <rPr>
        <i/>
        <sz val="11"/>
        <rFont val="Times New Roman"/>
        <family val="1"/>
        <charset val="204"/>
      </rPr>
      <t>(6 тыс.руб./месяц/ на руки)</t>
    </r>
    <r>
      <rPr>
        <i/>
        <sz val="12"/>
        <rFont val="Times New Roman"/>
        <family val="1"/>
        <charset val="204"/>
      </rPr>
      <t xml:space="preserve">   </t>
    </r>
  </si>
  <si>
    <t>Административные расходы</t>
  </si>
  <si>
    <t>Услуги банка</t>
  </si>
  <si>
    <t>Обслуживание 1С Бухгалтерии</t>
  </si>
  <si>
    <r>
      <t xml:space="preserve">Обучение бухгалтера </t>
    </r>
    <r>
      <rPr>
        <i/>
        <sz val="14"/>
        <color indexed="8"/>
        <rFont val="Times New Roman"/>
        <family val="1"/>
        <charset val="204"/>
      </rPr>
      <t>(электронная отчётность)</t>
    </r>
  </si>
  <si>
    <r>
      <t xml:space="preserve">Телефонная, корпоротивная связь </t>
    </r>
    <r>
      <rPr>
        <i/>
        <sz val="11"/>
        <color indexed="8"/>
        <rFont val="Times New Roman"/>
        <family val="1"/>
        <charset val="204"/>
      </rPr>
      <t>(работникам и членам правления)</t>
    </r>
  </si>
  <si>
    <t>Транспортные расходы работников СНТ</t>
  </si>
  <si>
    <t>Оплата электроэнергии здания правления, насосных станций и  уличного освещения массивов</t>
  </si>
  <si>
    <r>
      <t xml:space="preserve">Канцелярские товары </t>
    </r>
    <r>
      <rPr>
        <i/>
        <sz val="11"/>
        <color indexed="8"/>
        <rFont val="Times New Roman"/>
        <family val="1"/>
        <charset val="204"/>
      </rPr>
      <t>( в том числе на принтер, сот. Телеф)</t>
    </r>
  </si>
  <si>
    <r>
      <t xml:space="preserve">Прочие управленческие расходы </t>
    </r>
    <r>
      <rPr>
        <i/>
        <sz val="12"/>
        <color indexed="8"/>
        <rFont val="Times New Roman"/>
        <family val="1"/>
        <charset val="204"/>
      </rPr>
      <t>(почтовые,юридические и т.д.)</t>
    </r>
  </si>
  <si>
    <t xml:space="preserve">Аренда помещения на проведение ежегодного общего собрания </t>
  </si>
  <si>
    <t xml:space="preserve">Налог на имущество </t>
  </si>
  <si>
    <t>?</t>
  </si>
  <si>
    <t>пп.1 Ст.3-1 Областного закона №98-ОЗ</t>
  </si>
  <si>
    <r>
      <t xml:space="preserve">Сайт аренда вертуального пространства </t>
    </r>
    <r>
      <rPr>
        <i/>
        <sz val="12"/>
        <color indexed="8"/>
        <rFont val="Times New Roman"/>
        <family val="1"/>
        <charset val="204"/>
      </rPr>
      <t>(хостинг+домен)</t>
    </r>
  </si>
  <si>
    <r>
      <t>Ведение сайта</t>
    </r>
    <r>
      <rPr>
        <sz val="14"/>
        <color indexed="17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sz val="11"/>
        <color indexed="10"/>
        <rFont val="Calibri"/>
        <family val="2"/>
        <charset val="204"/>
      </rPr>
      <t/>
    </r>
  </si>
  <si>
    <r>
      <t xml:space="preserve">Администратор </t>
    </r>
    <r>
      <rPr>
        <i/>
        <sz val="14"/>
        <rFont val="Times New Roman"/>
        <family val="1"/>
        <charset val="204"/>
      </rPr>
      <t>1</t>
    </r>
    <r>
      <rPr>
        <i/>
        <sz val="12"/>
        <rFont val="Times New Roman"/>
        <family val="1"/>
        <charset val="204"/>
      </rPr>
      <t xml:space="preserve">чел       </t>
    </r>
    <r>
      <rPr>
        <i/>
        <sz val="11"/>
        <rFont val="Times New Roman"/>
        <family val="1"/>
        <charset val="204"/>
      </rPr>
      <t>(10тыс.руб./за год/ на руки)</t>
    </r>
    <r>
      <rPr>
        <i/>
        <sz val="12"/>
        <rFont val="Times New Roman"/>
        <family val="1"/>
        <charset val="204"/>
      </rPr>
      <t xml:space="preserve">   </t>
    </r>
  </si>
  <si>
    <r>
      <t xml:space="preserve">Председатель правления                      </t>
    </r>
    <r>
      <rPr>
        <sz val="14"/>
        <color indexed="8"/>
        <rFont val="Times New Roman"/>
        <family val="1"/>
        <charset val="204"/>
      </rPr>
      <t xml:space="preserve">                                               </t>
    </r>
  </si>
  <si>
    <r>
      <t>председатель</t>
    </r>
    <r>
      <rPr>
        <i/>
        <sz val="12"/>
        <rFont val="Times New Roman"/>
        <family val="1"/>
        <charset val="204"/>
      </rPr>
      <t xml:space="preserve">    </t>
    </r>
    <r>
      <rPr>
        <i/>
        <sz val="11"/>
        <rFont val="Times New Roman"/>
        <family val="1"/>
        <charset val="204"/>
      </rPr>
      <t>(20тыс.руб./мес/ на руки)</t>
    </r>
    <r>
      <rPr>
        <i/>
        <sz val="12"/>
        <rFont val="Times New Roman"/>
        <family val="1"/>
        <charset val="204"/>
      </rPr>
      <t xml:space="preserve">   </t>
    </r>
  </si>
  <si>
    <t>с учётом ПН13%=35800</t>
  </si>
  <si>
    <r>
      <t xml:space="preserve">Главный бухгалтер, бухгалтер-кассир  </t>
    </r>
    <r>
      <rPr>
        <i/>
        <sz val="14"/>
        <color indexed="8"/>
        <rFont val="Times New Roman"/>
        <family val="1"/>
        <charset val="204"/>
      </rPr>
      <t/>
    </r>
  </si>
  <si>
    <r>
      <t xml:space="preserve">бухгалтер       </t>
    </r>
    <r>
      <rPr>
        <i/>
        <sz val="11"/>
        <rFont val="Times New Roman"/>
        <family val="1"/>
        <charset val="204"/>
      </rPr>
      <t>(15ыс.руб./мес/ на руки)</t>
    </r>
    <r>
      <rPr>
        <i/>
        <sz val="12"/>
        <rFont val="Times New Roman"/>
        <family val="1"/>
        <charset val="204"/>
      </rPr>
      <t xml:space="preserve">   </t>
    </r>
  </si>
  <si>
    <t>с учётом ПН13%=26900</t>
  </si>
  <si>
    <r>
      <t>Вознаграждение за работу в Правлении СНТ</t>
    </r>
    <r>
      <rPr>
        <i/>
        <sz val="12"/>
        <color indexed="8"/>
        <rFont val="Times New Roman"/>
        <family val="1"/>
        <charset val="204"/>
      </rPr>
      <t xml:space="preserve"> (из расчёта взноса с 600 м2)</t>
    </r>
  </si>
  <si>
    <r>
      <t xml:space="preserve">члены правления </t>
    </r>
    <r>
      <rPr>
        <i/>
        <sz val="14"/>
        <rFont val="Times New Roman"/>
        <family val="1"/>
        <charset val="204"/>
      </rPr>
      <t>6</t>
    </r>
    <r>
      <rPr>
        <i/>
        <sz val="12"/>
        <rFont val="Times New Roman"/>
        <family val="1"/>
        <charset val="204"/>
      </rPr>
      <t xml:space="preserve">чел.                              (из расчёта взноса с 600 м2/  за год/ на руки)   </t>
    </r>
  </si>
  <si>
    <t>7600*6чел=</t>
  </si>
  <si>
    <t xml:space="preserve">Вознаграждение за работу в ревизионной комиссии  </t>
  </si>
  <si>
    <r>
      <rPr>
        <i/>
        <sz val="14"/>
        <rFont val="Times New Roman"/>
        <family val="1"/>
        <charset val="204"/>
      </rPr>
      <t>3</t>
    </r>
    <r>
      <rPr>
        <i/>
        <sz val="12"/>
        <rFont val="Times New Roman"/>
        <family val="1"/>
        <charset val="204"/>
      </rPr>
      <t xml:space="preserve"> чел.                 </t>
    </r>
    <r>
      <rPr>
        <i/>
        <sz val="11"/>
        <rFont val="Times New Roman"/>
        <family val="1"/>
        <charset val="204"/>
      </rPr>
      <t xml:space="preserve">(по 2тыс.руб./  за год/ на руки)   </t>
    </r>
  </si>
  <si>
    <r>
      <t>Ведение и оформление заседаний правления</t>
    </r>
    <r>
      <rPr>
        <i/>
        <sz val="14"/>
        <color indexed="8"/>
        <rFont val="Times New Roman"/>
        <family val="1"/>
        <charset val="204"/>
      </rPr>
      <t xml:space="preserve">              </t>
    </r>
  </si>
  <si>
    <r>
      <t>секретарь</t>
    </r>
    <r>
      <rPr>
        <i/>
        <sz val="14"/>
        <rFont val="Times New Roman"/>
        <family val="1"/>
        <charset val="204"/>
      </rPr>
      <t xml:space="preserve"> 1</t>
    </r>
    <r>
      <rPr>
        <i/>
        <sz val="12"/>
        <rFont val="Times New Roman"/>
        <family val="1"/>
        <charset val="204"/>
      </rPr>
      <t xml:space="preserve">чел       </t>
    </r>
    <r>
      <rPr>
        <i/>
        <sz val="11"/>
        <rFont val="Times New Roman"/>
        <family val="1"/>
        <charset val="204"/>
      </rPr>
      <t>(15тыс.руб./за год/ на руки)</t>
    </r>
    <r>
      <rPr>
        <i/>
        <sz val="12"/>
        <rFont val="Times New Roman"/>
        <family val="1"/>
        <charset val="204"/>
      </rPr>
      <t xml:space="preserve">   </t>
    </r>
  </si>
  <si>
    <r>
      <t>Отчисления с ФОТ</t>
    </r>
    <r>
      <rPr>
        <i/>
        <strike/>
        <sz val="14"/>
        <color indexed="8"/>
        <rFont val="Times New Roman"/>
        <family val="1"/>
        <charset val="204"/>
      </rPr>
      <t xml:space="preserve"> (страховые взносы 30,2 %)</t>
    </r>
  </si>
  <si>
    <t>справоч:2018</t>
  </si>
  <si>
    <r>
      <t xml:space="preserve">Непредвиденные расходы </t>
    </r>
    <r>
      <rPr>
        <i/>
        <sz val="12"/>
        <color indexed="8"/>
        <rFont val="Times New Roman"/>
        <family val="1"/>
        <charset val="204"/>
      </rPr>
      <t>(в т.ч.пеня ПСК за электро энергию)</t>
    </r>
    <r>
      <rPr>
        <i/>
        <sz val="14"/>
        <color indexed="8"/>
        <rFont val="Times New Roman"/>
        <family val="1"/>
        <charset val="204"/>
      </rPr>
      <t xml:space="preserve">            </t>
    </r>
    <r>
      <rPr>
        <sz val="14"/>
        <color indexed="8"/>
        <rFont val="Times New Roman"/>
        <family val="1"/>
        <charset val="204"/>
      </rPr>
      <t xml:space="preserve">                                                  </t>
    </r>
  </si>
  <si>
    <t xml:space="preserve">ИТОГО на обслуживание инфраструктуры </t>
  </si>
  <si>
    <r>
      <t>ИТОГО по административным расходам</t>
    </r>
    <r>
      <rPr>
        <b/>
        <i/>
        <sz val="14"/>
        <color indexed="8"/>
        <rFont val="Times New Roman"/>
        <family val="1"/>
        <charset val="204"/>
      </rPr>
      <t xml:space="preserve"> </t>
    </r>
  </si>
  <si>
    <t>ИТОГО по по административным расходам   на одного из 449 членов СНТ</t>
  </si>
  <si>
    <r>
      <rPr>
        <b/>
        <sz val="12"/>
        <color indexed="8"/>
        <rFont val="Times New Roman"/>
        <family val="1"/>
        <charset val="204"/>
      </rPr>
      <t>ИТОГО по ЧЛЕНСКИМ ВЗНОСАМ</t>
    </r>
    <r>
      <rPr>
        <sz val="12"/>
        <color indexed="8"/>
        <rFont val="Times New Roman"/>
        <family val="1"/>
        <charset val="204"/>
      </rPr>
      <t>,</t>
    </r>
    <r>
      <rPr>
        <i/>
        <sz val="12"/>
        <color indexed="8"/>
        <rFont val="Times New Roman"/>
        <family val="1"/>
        <charset val="204"/>
      </rPr>
      <t xml:space="preserve">                                                                  на административные/ содержание инфраструктуры</t>
    </r>
  </si>
  <si>
    <r>
      <t xml:space="preserve">ИТОГО по ЧЛЕНСКИМ ВЗНОСАМ                                                                     </t>
    </r>
    <r>
      <rPr>
        <sz val="12"/>
        <color indexed="8"/>
        <rFont val="Times New Roman"/>
        <family val="1"/>
        <charset val="204"/>
      </rPr>
      <t>ОБЩИХ расходов (сумма взноса с м2)</t>
    </r>
    <r>
      <rPr>
        <b/>
        <sz val="12"/>
        <color indexed="8"/>
        <rFont val="Times New Roman"/>
        <family val="1"/>
        <charset val="204"/>
      </rPr>
      <t xml:space="preserve">, </t>
    </r>
    <r>
      <rPr>
        <i/>
        <sz val="12"/>
        <color indexed="8"/>
        <rFont val="Times New Roman"/>
        <family val="1"/>
        <charset val="204"/>
      </rPr>
      <t xml:space="preserve">согласно площади СНТ, занятой индивидуальными участками, согласно генерального плана </t>
    </r>
    <r>
      <rPr>
        <b/>
        <i/>
        <sz val="12"/>
        <color indexed="8"/>
        <rFont val="Times New Roman"/>
        <family val="1"/>
        <charset val="204"/>
      </rPr>
      <t>398 840 м2</t>
    </r>
    <r>
      <rPr>
        <i/>
        <sz val="12"/>
        <color indexed="8"/>
        <rFont val="Times New Roman"/>
        <family val="1"/>
        <charset val="204"/>
      </rPr>
      <t xml:space="preserve">;  </t>
    </r>
  </si>
  <si>
    <r>
      <rPr>
        <b/>
        <sz val="14"/>
        <color indexed="8"/>
        <rFont val="Times New Roman"/>
        <family val="1"/>
        <charset val="204"/>
      </rPr>
      <t>1</t>
    </r>
    <r>
      <rPr>
        <sz val="11"/>
        <color indexed="8"/>
        <rFont val="Times New Roman"/>
        <family val="1"/>
        <charset val="204"/>
      </rPr>
      <t xml:space="preserve"> вариант</t>
    </r>
  </si>
  <si>
    <t xml:space="preserve"> членский взнос вносится с м/кв площади участка:</t>
  </si>
  <si>
    <t>600 м2</t>
  </si>
  <si>
    <t>6 600 рублей</t>
  </si>
  <si>
    <t>600*11=</t>
  </si>
  <si>
    <t>900 м2</t>
  </si>
  <si>
    <t>9 900 рублей</t>
  </si>
  <si>
    <t>900*11=</t>
  </si>
  <si>
    <t>1200 м2</t>
  </si>
  <si>
    <t>13 200 рублей</t>
  </si>
  <si>
    <t>1200*11=</t>
  </si>
  <si>
    <r>
      <rPr>
        <b/>
        <sz val="14"/>
        <color indexed="8"/>
        <rFont val="Times New Roman"/>
        <family val="1"/>
        <charset val="204"/>
      </rPr>
      <t xml:space="preserve">2 </t>
    </r>
    <r>
      <rPr>
        <sz val="11"/>
        <color indexed="8"/>
        <rFont val="Times New Roman"/>
        <family val="1"/>
        <charset val="204"/>
      </rPr>
      <t>вариант</t>
    </r>
  </si>
  <si>
    <r>
      <t xml:space="preserve"> членский взнос вносится с члена СНТ на административные расходы </t>
    </r>
    <r>
      <rPr>
        <b/>
        <i/>
        <sz val="16"/>
        <rFont val="Times New Roman"/>
        <family val="1"/>
        <charset val="204"/>
      </rPr>
      <t>плюс</t>
    </r>
    <r>
      <rPr>
        <b/>
        <i/>
        <sz val="14"/>
        <rFont val="Times New Roman"/>
        <family val="1"/>
        <charset val="204"/>
      </rPr>
      <t xml:space="preserve"> с м/кв на обслуживание инфраструктуры:</t>
    </r>
  </si>
  <si>
    <t>9 300 руб</t>
  </si>
  <si>
    <t xml:space="preserve"> 7 500 рублей</t>
  </si>
  <si>
    <t>2700+(600*8)=</t>
  </si>
  <si>
    <t>12 000 руб</t>
  </si>
  <si>
    <t>2700+(900*8)=</t>
  </si>
  <si>
    <t>14 700 руб</t>
  </si>
  <si>
    <t>12 300 рублей</t>
  </si>
  <si>
    <t>2700+(1200*8)=</t>
  </si>
  <si>
    <t xml:space="preserve">Справочно:                                   на одного из 449 членов СНТ   приходится                                                               </t>
  </si>
  <si>
    <t xml:space="preserve"> В 2017 ГОДУ сумма членского взноса составила:  600м2  =   9 300руб</t>
  </si>
  <si>
    <t xml:space="preserve">                                                                                  900м2  =  12 000руб</t>
  </si>
  <si>
    <t xml:space="preserve">                                                                                1200м2  =  14 700руб</t>
  </si>
  <si>
    <t>Утверждено Общим собранием СНТ "Озорной ручей" от _________ 2017 года</t>
  </si>
  <si>
    <t xml:space="preserve">Председатель собрания </t>
  </si>
  <si>
    <t>Секретарь собрания</t>
  </si>
  <si>
    <r>
      <t xml:space="preserve">Остаток неиспользованных средств целевого финансирования на начало года                         </t>
    </r>
    <r>
      <rPr>
        <sz val="14"/>
        <color indexed="8"/>
        <rFont val="Times New Roman"/>
        <family val="1"/>
        <charset val="204"/>
      </rPr>
      <t xml:space="preserve"> (в том числе/ рублей ):</t>
    </r>
  </si>
  <si>
    <t xml:space="preserve">Порядок расходования остатков средств целевого финасирования  прошлых лет: </t>
  </si>
  <si>
    <t>1. На финансирование текущей уставной деятельности:</t>
  </si>
  <si>
    <t>(Неизрасходованные членские взносы по Смете 2016 г. и ранее, Вступительные взносы, Чистая прибыль от поступивших пени и штрафов)</t>
  </si>
  <si>
    <r>
      <rPr>
        <sz val="12"/>
        <rFont val="Times New Roman"/>
        <family val="1"/>
        <charset val="204"/>
      </rPr>
      <t xml:space="preserve">Фонд электропотребления </t>
    </r>
    <r>
      <rPr>
        <i/>
        <sz val="12"/>
        <rFont val="Times New Roman"/>
        <family val="1"/>
        <charset val="204"/>
      </rPr>
      <t xml:space="preserve"> (Сборы с садоводов - Потребленная электроэнергия) </t>
    </r>
  </si>
  <si>
    <r>
      <t>2. В Специальном фонде СНТ</t>
    </r>
    <r>
      <rPr>
        <i/>
        <sz val="14"/>
        <rFont val="Times New Roman"/>
        <family val="1"/>
        <charset val="204"/>
      </rPr>
      <t>(целевые взносы)</t>
    </r>
    <r>
      <rPr>
        <b/>
        <sz val="14"/>
        <rFont val="Times New Roman"/>
        <family val="1"/>
        <charset val="204"/>
      </rPr>
      <t>:</t>
    </r>
  </si>
  <si>
    <t>3. Зарезервировано на увеличение мощности</t>
  </si>
  <si>
    <r>
      <t>Увеличение мощности     (</t>
    </r>
    <r>
      <rPr>
        <i/>
        <sz val="14"/>
        <rFont val="Times New Roman"/>
        <family val="1"/>
        <charset val="204"/>
      </rPr>
      <t>Осуществление технологического присоединения  к электрическим сетям по договору № 023-0102-13/ТП от 31 января 2013 г.                                                                  Сетевая организация ОАО "ОЭК"</t>
    </r>
    <r>
      <rPr>
        <sz val="14"/>
        <rFont val="Times New Roman"/>
        <family val="1"/>
        <charset val="204"/>
      </rPr>
      <t>) + РФН-Геодезия</t>
    </r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</si>
</sst>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trike/>
      <sz val="14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23"/>
      <name val="Times New Roman"/>
      <family val="1"/>
      <charset val="204"/>
    </font>
    <font>
      <sz val="14"/>
      <color indexed="23"/>
      <name val="Times New Roman"/>
      <family val="1"/>
      <charset val="204"/>
    </font>
    <font>
      <i/>
      <sz val="11"/>
      <color indexed="23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sz val="14"/>
      <color indexed="17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3"/>
      <name val="Times New Roman"/>
      <family val="1"/>
      <charset val="204"/>
    </font>
    <font>
      <strike/>
      <sz val="14"/>
      <color indexed="8"/>
      <name val="Times New Roman"/>
      <family val="1"/>
      <charset val="204"/>
    </font>
    <font>
      <i/>
      <strike/>
      <sz val="14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4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4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11"/>
      <color indexed="3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indexed="30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u/>
      <sz val="14"/>
      <name val="Times New Roman"/>
      <family val="1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3" fontId="4" fillId="0" borderId="4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right" vertical="center"/>
    </xf>
    <xf numFmtId="3" fontId="12" fillId="0" borderId="8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3" fontId="10" fillId="0" borderId="10" xfId="0" applyNumberFormat="1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3" fontId="17" fillId="0" borderId="1" xfId="0" applyNumberFormat="1" applyFont="1" applyFill="1" applyBorder="1" applyAlignment="1">
      <alignment horizontal="left" vertical="center"/>
    </xf>
    <xf numFmtId="3" fontId="18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left" vertical="center" wrapText="1"/>
    </xf>
    <xf numFmtId="0" fontId="14" fillId="0" borderId="0" xfId="0" applyFont="1" applyBorder="1"/>
    <xf numFmtId="49" fontId="4" fillId="0" borderId="7" xfId="0" applyNumberFormat="1" applyFont="1" applyFill="1" applyBorder="1" applyAlignment="1">
      <alignment horizontal="left" vertical="center" wrapText="1"/>
    </xf>
    <xf numFmtId="3" fontId="20" fillId="0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3" fontId="23" fillId="0" borderId="1" xfId="0" applyNumberFormat="1" applyFont="1" applyFill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3" fontId="4" fillId="0" borderId="15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16" fillId="0" borderId="0" xfId="0" applyFont="1" applyBorder="1"/>
    <xf numFmtId="0" fontId="4" fillId="0" borderId="1" xfId="0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vertical="center" wrapText="1"/>
    </xf>
    <xf numFmtId="3" fontId="5" fillId="0" borderId="0" xfId="0" applyNumberFormat="1" applyFont="1" applyBorder="1"/>
    <xf numFmtId="0" fontId="5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12" xfId="0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left" vertical="center" wrapText="1"/>
    </xf>
    <xf numFmtId="3" fontId="27" fillId="0" borderId="12" xfId="0" applyNumberFormat="1" applyFont="1" applyFill="1" applyBorder="1" applyAlignment="1">
      <alignment horizontal="right" vertical="center"/>
    </xf>
    <xf numFmtId="3" fontId="6" fillId="0" borderId="12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28" fillId="0" borderId="0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3" fontId="31" fillId="0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32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3" fontId="31" fillId="0" borderId="1" xfId="0" applyNumberFormat="1" applyFont="1" applyFill="1" applyBorder="1" applyAlignment="1">
      <alignment horizontal="right" vertical="center"/>
    </xf>
    <xf numFmtId="3" fontId="33" fillId="0" borderId="0" xfId="0" applyNumberFormat="1" applyFont="1" applyBorder="1" applyAlignment="1">
      <alignment horizontal="right" vertical="center"/>
    </xf>
    <xf numFmtId="3" fontId="35" fillId="3" borderId="1" xfId="0" applyNumberFormat="1" applyFont="1" applyFill="1" applyBorder="1" applyAlignment="1">
      <alignment horizontal="right" vertical="center" wrapText="1"/>
    </xf>
    <xf numFmtId="3" fontId="36" fillId="3" borderId="7" xfId="0" applyNumberFormat="1" applyFont="1" applyFill="1" applyBorder="1" applyAlignment="1">
      <alignment horizontal="right" vertical="center" wrapText="1"/>
    </xf>
    <xf numFmtId="3" fontId="27" fillId="0" borderId="0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right" vertical="center"/>
    </xf>
    <xf numFmtId="3" fontId="35" fillId="4" borderId="1" xfId="0" applyNumberFormat="1" applyFont="1" applyFill="1" applyBorder="1" applyAlignment="1">
      <alignment horizontal="right" vertical="center" wrapText="1"/>
    </xf>
    <xf numFmtId="3" fontId="38" fillId="4" borderId="7" xfId="0" applyNumberFormat="1" applyFont="1" applyFill="1" applyBorder="1" applyAlignment="1">
      <alignment horizontal="right" vertical="center" wrapText="1"/>
    </xf>
    <xf numFmtId="3" fontId="39" fillId="4" borderId="1" xfId="0" applyNumberFormat="1" applyFont="1" applyFill="1" applyBorder="1" applyAlignment="1">
      <alignment horizontal="right" vertical="center" wrapText="1"/>
    </xf>
    <xf numFmtId="3" fontId="36" fillId="4" borderId="7" xfId="0" applyNumberFormat="1" applyFont="1" applyFill="1" applyBorder="1" applyAlignment="1">
      <alignment horizontal="right" vertical="center" wrapText="1"/>
    </xf>
    <xf numFmtId="49" fontId="27" fillId="4" borderId="1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32" fillId="0" borderId="0" xfId="0" applyNumberFormat="1" applyFont="1" applyBorder="1" applyAlignment="1">
      <alignment horizontal="left" vertical="center" wrapText="1"/>
    </xf>
    <xf numFmtId="3" fontId="35" fillId="0" borderId="0" xfId="0" applyNumberFormat="1" applyFont="1" applyFill="1" applyBorder="1" applyAlignment="1">
      <alignment horizontal="right" vertical="center" wrapText="1"/>
    </xf>
    <xf numFmtId="3" fontId="36" fillId="0" borderId="2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3" fontId="36" fillId="0" borderId="0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left" vertical="center" wrapText="1"/>
    </xf>
    <xf numFmtId="3" fontId="35" fillId="0" borderId="5" xfId="0" applyNumberFormat="1" applyFont="1" applyFill="1" applyBorder="1" applyAlignment="1">
      <alignment horizontal="right" vertical="center" wrapText="1"/>
    </xf>
    <xf numFmtId="3" fontId="27" fillId="0" borderId="5" xfId="0" applyNumberFormat="1" applyFont="1" applyFill="1" applyBorder="1" applyAlignment="1">
      <alignment horizontal="right" vertical="center" wrapText="1"/>
    </xf>
    <xf numFmtId="49" fontId="40" fillId="0" borderId="0" xfId="0" applyNumberFormat="1" applyFont="1" applyBorder="1" applyAlignment="1">
      <alignment horizontal="left" vertical="center" wrapText="1"/>
    </xf>
    <xf numFmtId="3" fontId="41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3" fontId="41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3" fontId="32" fillId="0" borderId="2" xfId="0" applyNumberFormat="1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42" fillId="0" borderId="25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left" vertical="top" wrapText="1"/>
    </xf>
    <xf numFmtId="3" fontId="10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top" wrapText="1"/>
    </xf>
    <xf numFmtId="3" fontId="41" fillId="0" borderId="0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left" vertical="center" wrapText="1"/>
    </xf>
    <xf numFmtId="3" fontId="4" fillId="0" borderId="12" xfId="0" applyNumberFormat="1" applyFont="1" applyFill="1" applyBorder="1" applyAlignment="1">
      <alignment horizontal="right" vertical="center"/>
    </xf>
    <xf numFmtId="3" fontId="4" fillId="0" borderId="10" xfId="0" applyNumberFormat="1" applyFont="1" applyFill="1" applyBorder="1" applyAlignment="1">
      <alignment horizontal="right" vertical="center"/>
    </xf>
    <xf numFmtId="49" fontId="4" fillId="0" borderId="16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10" fillId="0" borderId="12" xfId="0" applyNumberFormat="1" applyFont="1" applyFill="1" applyBorder="1" applyAlignment="1">
      <alignment horizontal="center" vertical="center" wrapText="1"/>
    </xf>
    <xf numFmtId="3" fontId="10" fillId="0" borderId="22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13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95"/>
  <sheetViews>
    <sheetView tabSelected="1" view="pageBreakPreview" topLeftCell="B1" zoomScale="92" zoomScaleNormal="100" zoomScaleSheetLayoutView="92" workbookViewId="0">
      <selection activeCell="C1" sqref="C1"/>
    </sheetView>
  </sheetViews>
  <sheetFormatPr defaultColWidth="8.85546875" defaultRowHeight="15.75"/>
  <cols>
    <col min="1" max="1" width="23.140625" style="93" hidden="1" customWidth="1"/>
    <col min="2" max="2" width="8.140625" style="93" customWidth="1"/>
    <col min="3" max="3" width="75.7109375" style="135" customWidth="1"/>
    <col min="4" max="4" width="23.28515625" style="123" customWidth="1"/>
    <col min="5" max="5" width="13.5703125" style="136" hidden="1" customWidth="1"/>
    <col min="6" max="6" width="11.7109375" style="136" hidden="1" customWidth="1"/>
    <col min="7" max="7" width="16.28515625" style="124" customWidth="1"/>
    <col min="8" max="8" width="12.42578125" style="5" hidden="1" customWidth="1"/>
    <col min="9" max="10" width="0" style="5" hidden="1" customWidth="1"/>
    <col min="11" max="16384" width="8.85546875" style="5"/>
  </cols>
  <sheetData>
    <row r="1" spans="1:8" ht="37.5">
      <c r="A1" s="1"/>
      <c r="B1" s="1"/>
      <c r="C1" s="2" t="s">
        <v>0</v>
      </c>
      <c r="D1" s="1" t="s">
        <v>1</v>
      </c>
      <c r="E1" s="3" t="s">
        <v>2</v>
      </c>
      <c r="F1" s="3" t="s">
        <v>3</v>
      </c>
      <c r="G1" s="4" t="s">
        <v>4</v>
      </c>
    </row>
    <row r="2" spans="1:8" ht="32.450000000000003" customHeight="1">
      <c r="A2" s="1"/>
      <c r="B2" s="6"/>
      <c r="C2" s="7" t="s">
        <v>5</v>
      </c>
      <c r="D2" s="8" t="s">
        <v>6</v>
      </c>
      <c r="E2" s="8" t="s">
        <v>7</v>
      </c>
      <c r="F2" s="8" t="s">
        <v>7</v>
      </c>
      <c r="G2" s="8" t="s">
        <v>7</v>
      </c>
    </row>
    <row r="3" spans="1:8" ht="20.25">
      <c r="A3" s="1"/>
      <c r="B3" s="1"/>
      <c r="C3" s="9" t="s">
        <v>8</v>
      </c>
      <c r="D3" s="1"/>
      <c r="E3" s="1"/>
      <c r="F3" s="1"/>
      <c r="G3" s="10"/>
    </row>
    <row r="4" spans="1:8" ht="50.25">
      <c r="A4" s="11"/>
      <c r="B4" s="12">
        <v>1</v>
      </c>
      <c r="C4" s="13" t="s">
        <v>9</v>
      </c>
      <c r="D4" s="156" t="s">
        <v>10</v>
      </c>
      <c r="E4" s="14">
        <v>270000</v>
      </c>
      <c r="F4" s="159">
        <v>500000</v>
      </c>
      <c r="G4" s="15">
        <v>270000</v>
      </c>
    </row>
    <row r="5" spans="1:8" ht="34.5">
      <c r="A5" s="11"/>
      <c r="B5" s="12">
        <v>2</v>
      </c>
      <c r="C5" s="16" t="s">
        <v>11</v>
      </c>
      <c r="D5" s="157"/>
      <c r="E5" s="17">
        <v>150000</v>
      </c>
      <c r="F5" s="159"/>
      <c r="G5" s="15">
        <v>200000</v>
      </c>
    </row>
    <row r="6" spans="1:8" ht="18.75">
      <c r="A6" s="18"/>
      <c r="B6" s="12">
        <v>3</v>
      </c>
      <c r="C6" s="19" t="s">
        <v>12</v>
      </c>
      <c r="D6" s="157"/>
      <c r="E6" s="15">
        <v>40000</v>
      </c>
      <c r="F6" s="20">
        <v>40000</v>
      </c>
      <c r="G6" s="15">
        <v>40000</v>
      </c>
    </row>
    <row r="7" spans="1:8" ht="46.9" customHeight="1">
      <c r="A7" s="11"/>
      <c r="B7" s="12">
        <v>4</v>
      </c>
      <c r="C7" s="19" t="s">
        <v>13</v>
      </c>
      <c r="D7" s="157"/>
      <c r="E7" s="15">
        <v>40000</v>
      </c>
      <c r="F7" s="21">
        <v>1151</v>
      </c>
      <c r="G7" s="15">
        <v>40000</v>
      </c>
    </row>
    <row r="8" spans="1:8" ht="34.5">
      <c r="A8" s="11"/>
      <c r="B8" s="12">
        <v>5</v>
      </c>
      <c r="C8" s="19" t="s">
        <v>14</v>
      </c>
      <c r="D8" s="157"/>
      <c r="E8" s="22">
        <v>100000</v>
      </c>
      <c r="F8" s="21">
        <v>44138</v>
      </c>
      <c r="G8" s="15">
        <v>100000</v>
      </c>
    </row>
    <row r="9" spans="1:8" ht="18.75">
      <c r="A9" s="11"/>
      <c r="B9" s="12">
        <v>6</v>
      </c>
      <c r="C9" s="13" t="s">
        <v>15</v>
      </c>
      <c r="D9" s="158"/>
      <c r="E9" s="23">
        <v>180000</v>
      </c>
      <c r="F9" s="24">
        <v>196850</v>
      </c>
      <c r="G9" s="15">
        <v>200000</v>
      </c>
    </row>
    <row r="10" spans="1:8" ht="47.25">
      <c r="A10" s="11"/>
      <c r="B10" s="12">
        <v>7</v>
      </c>
      <c r="C10" s="13" t="s">
        <v>16</v>
      </c>
      <c r="D10" s="25" t="s">
        <v>17</v>
      </c>
      <c r="E10" s="22">
        <v>500000</v>
      </c>
      <c r="F10" s="26">
        <v>570000</v>
      </c>
      <c r="G10" s="15">
        <v>700000</v>
      </c>
    </row>
    <row r="11" spans="1:8" ht="37.5">
      <c r="A11" s="11"/>
      <c r="B11" s="12">
        <v>8</v>
      </c>
      <c r="C11" s="27" t="s">
        <v>18</v>
      </c>
      <c r="D11" s="28"/>
      <c r="E11" s="29" t="s">
        <v>19</v>
      </c>
      <c r="F11" s="17"/>
      <c r="G11" s="15">
        <v>125000</v>
      </c>
      <c r="H11" s="30"/>
    </row>
    <row r="12" spans="1:8" ht="18.600000000000001" customHeight="1">
      <c r="A12" s="11"/>
      <c r="B12" s="12">
        <v>9</v>
      </c>
      <c r="C12" s="13" t="s">
        <v>20</v>
      </c>
      <c r="D12" s="31"/>
      <c r="E12" s="15">
        <v>0</v>
      </c>
      <c r="F12" s="17">
        <v>0</v>
      </c>
      <c r="G12" s="15">
        <v>0</v>
      </c>
    </row>
    <row r="13" spans="1:8" ht="37.5">
      <c r="A13" s="11"/>
      <c r="B13" s="12">
        <v>10</v>
      </c>
      <c r="C13" s="13" t="s">
        <v>21</v>
      </c>
      <c r="D13" s="31"/>
      <c r="E13" s="23">
        <v>10000</v>
      </c>
      <c r="F13" s="160">
        <v>30100</v>
      </c>
      <c r="G13" s="149">
        <v>50000</v>
      </c>
    </row>
    <row r="14" spans="1:8" ht="37.5">
      <c r="A14" s="11"/>
      <c r="B14" s="12">
        <v>11</v>
      </c>
      <c r="C14" s="13" t="s">
        <v>22</v>
      </c>
      <c r="D14" s="32"/>
      <c r="E14" s="23">
        <v>40000</v>
      </c>
      <c r="F14" s="161"/>
      <c r="G14" s="162"/>
    </row>
    <row r="15" spans="1:8" ht="21" customHeight="1">
      <c r="A15" s="11"/>
      <c r="B15" s="12">
        <v>12</v>
      </c>
      <c r="C15" s="19" t="s">
        <v>23</v>
      </c>
      <c r="D15" s="33"/>
      <c r="E15" s="22">
        <v>50000</v>
      </c>
      <c r="F15" s="20">
        <v>53175</v>
      </c>
      <c r="G15" s="15">
        <v>50000</v>
      </c>
    </row>
    <row r="16" spans="1:8" ht="18.75">
      <c r="A16" s="11"/>
      <c r="B16" s="12">
        <v>13</v>
      </c>
      <c r="C16" s="19" t="s">
        <v>24</v>
      </c>
      <c r="D16" s="17"/>
      <c r="E16" s="22">
        <v>6000</v>
      </c>
      <c r="F16" s="26">
        <v>0</v>
      </c>
      <c r="G16" s="15">
        <v>0</v>
      </c>
    </row>
    <row r="17" spans="1:8" ht="18.75">
      <c r="A17" s="34" t="s">
        <v>25</v>
      </c>
      <c r="B17" s="12">
        <v>14</v>
      </c>
      <c r="C17" s="35" t="s">
        <v>26</v>
      </c>
      <c r="D17" s="36"/>
      <c r="E17" s="23">
        <v>134000</v>
      </c>
      <c r="F17" s="26">
        <v>311094</v>
      </c>
      <c r="G17" s="37">
        <v>306153</v>
      </c>
    </row>
    <row r="18" spans="1:8" ht="45.75">
      <c r="A18" s="11"/>
      <c r="B18" s="144">
        <v>15</v>
      </c>
      <c r="C18" s="153" t="s">
        <v>27</v>
      </c>
      <c r="D18" s="38" t="s">
        <v>28</v>
      </c>
      <c r="E18" s="22">
        <v>1152000</v>
      </c>
      <c r="F18" s="39" t="s">
        <v>29</v>
      </c>
      <c r="G18" s="40">
        <v>360000</v>
      </c>
      <c r="H18" s="41"/>
    </row>
    <row r="19" spans="1:8" ht="19.149999999999999" customHeight="1">
      <c r="A19" s="11"/>
      <c r="B19" s="144"/>
      <c r="C19" s="152"/>
      <c r="D19" s="42" t="s">
        <v>30</v>
      </c>
      <c r="E19" s="15"/>
      <c r="F19" s="15"/>
      <c r="G19" s="43">
        <v>72720</v>
      </c>
      <c r="H19" s="41" t="s">
        <v>31</v>
      </c>
    </row>
    <row r="20" spans="1:8" ht="45.75">
      <c r="A20" s="11"/>
      <c r="B20" s="144">
        <v>16</v>
      </c>
      <c r="C20" s="151" t="s">
        <v>32</v>
      </c>
      <c r="D20" s="44" t="s">
        <v>28</v>
      </c>
      <c r="E20" s="15"/>
      <c r="F20" s="45" t="s">
        <v>33</v>
      </c>
      <c r="G20" s="15">
        <v>360000</v>
      </c>
      <c r="H20" s="41"/>
    </row>
    <row r="21" spans="1:8" ht="19.149999999999999" customHeight="1">
      <c r="A21" s="11"/>
      <c r="B21" s="144"/>
      <c r="C21" s="152"/>
      <c r="D21" s="42" t="s">
        <v>30</v>
      </c>
      <c r="E21" s="15"/>
      <c r="F21" s="15"/>
      <c r="G21" s="43">
        <v>72720</v>
      </c>
      <c r="H21" s="41" t="s">
        <v>31</v>
      </c>
    </row>
    <row r="22" spans="1:8" ht="45.75">
      <c r="A22" s="11"/>
      <c r="B22" s="144">
        <v>17</v>
      </c>
      <c r="C22" s="151" t="s">
        <v>34</v>
      </c>
      <c r="D22" s="44" t="s">
        <v>35</v>
      </c>
      <c r="E22" s="15">
        <v>106680</v>
      </c>
      <c r="F22" s="26">
        <v>106680</v>
      </c>
      <c r="G22" s="15">
        <v>112800</v>
      </c>
    </row>
    <row r="23" spans="1:8" ht="19.149999999999999" customHeight="1">
      <c r="A23" s="11"/>
      <c r="B23" s="144"/>
      <c r="C23" s="152"/>
      <c r="D23" s="42" t="s">
        <v>30</v>
      </c>
      <c r="E23" s="46"/>
      <c r="F23" s="46"/>
      <c r="G23" s="43">
        <v>22786</v>
      </c>
    </row>
    <row r="24" spans="1:8" ht="43.15" customHeight="1">
      <c r="A24" s="47"/>
      <c r="B24" s="144">
        <v>18</v>
      </c>
      <c r="C24" s="151" t="s">
        <v>36</v>
      </c>
      <c r="D24" s="44" t="s">
        <v>37</v>
      </c>
      <c r="E24" s="15">
        <v>77595</v>
      </c>
      <c r="F24" s="26">
        <v>77595</v>
      </c>
      <c r="G24" s="15">
        <v>77000</v>
      </c>
    </row>
    <row r="25" spans="1:8" ht="19.149999999999999" customHeight="1">
      <c r="A25" s="47"/>
      <c r="B25" s="144"/>
      <c r="C25" s="152"/>
      <c r="D25" s="48" t="s">
        <v>30</v>
      </c>
      <c r="E25" s="46"/>
      <c r="F25" s="46"/>
      <c r="G25" s="43">
        <v>15554</v>
      </c>
    </row>
    <row r="26" spans="1:8" ht="45.75">
      <c r="A26" s="11"/>
      <c r="B26" s="144">
        <v>19</v>
      </c>
      <c r="C26" s="151" t="s">
        <v>38</v>
      </c>
      <c r="D26" s="44" t="s">
        <v>39</v>
      </c>
      <c r="E26" s="15">
        <v>45200</v>
      </c>
      <c r="F26" s="26">
        <v>45200</v>
      </c>
      <c r="G26" s="15">
        <v>82800</v>
      </c>
      <c r="H26" s="49"/>
    </row>
    <row r="27" spans="1:8" ht="19.149999999999999" customHeight="1">
      <c r="A27" s="11"/>
      <c r="B27" s="144"/>
      <c r="C27" s="152"/>
      <c r="D27" s="48" t="s">
        <v>30</v>
      </c>
      <c r="E27" s="46"/>
      <c r="F27" s="46"/>
      <c r="G27" s="43">
        <v>16726</v>
      </c>
      <c r="H27" s="49"/>
    </row>
    <row r="28" spans="1:8" ht="45.75">
      <c r="A28" s="47"/>
      <c r="B28" s="144">
        <v>20</v>
      </c>
      <c r="C28" s="145" t="s">
        <v>40</v>
      </c>
      <c r="D28" s="44" t="s">
        <v>41</v>
      </c>
      <c r="E28" s="15">
        <v>77964</v>
      </c>
      <c r="F28" s="26">
        <v>77964</v>
      </c>
      <c r="G28" s="15">
        <v>82800</v>
      </c>
    </row>
    <row r="29" spans="1:8" ht="19.149999999999999" customHeight="1">
      <c r="A29" s="47"/>
      <c r="B29" s="144"/>
      <c r="C29" s="146"/>
      <c r="D29" s="48" t="s">
        <v>30</v>
      </c>
      <c r="E29" s="50"/>
      <c r="F29" s="50"/>
      <c r="G29" s="43">
        <v>16726</v>
      </c>
    </row>
    <row r="30" spans="1:8" ht="19.5">
      <c r="A30" s="18"/>
      <c r="B30" s="51"/>
      <c r="C30" s="9" t="s">
        <v>42</v>
      </c>
      <c r="D30" s="17"/>
      <c r="E30" s="52"/>
      <c r="F30" s="52"/>
      <c r="G30" s="53"/>
      <c r="H30" s="49"/>
    </row>
    <row r="31" spans="1:8" ht="18.75">
      <c r="A31" s="11"/>
      <c r="B31" s="12">
        <v>21</v>
      </c>
      <c r="C31" s="54" t="s">
        <v>43</v>
      </c>
      <c r="D31" s="40"/>
      <c r="E31" s="22">
        <v>35000</v>
      </c>
      <c r="F31" s="26">
        <v>39537</v>
      </c>
      <c r="G31" s="40">
        <v>40000</v>
      </c>
      <c r="H31" s="55"/>
    </row>
    <row r="32" spans="1:8" ht="18.75">
      <c r="A32" s="11"/>
      <c r="B32" s="12">
        <v>22</v>
      </c>
      <c r="C32" s="56" t="s">
        <v>44</v>
      </c>
      <c r="D32" s="15"/>
      <c r="E32" s="22">
        <v>45000</v>
      </c>
      <c r="F32" s="26">
        <v>45000</v>
      </c>
      <c r="G32" s="15">
        <v>45000</v>
      </c>
    </row>
    <row r="33" spans="1:8" ht="18.75">
      <c r="A33" s="11"/>
      <c r="B33" s="12">
        <v>23</v>
      </c>
      <c r="C33" s="56" t="s">
        <v>45</v>
      </c>
      <c r="D33" s="15"/>
      <c r="E33" s="46"/>
      <c r="F33" s="26">
        <v>6000</v>
      </c>
      <c r="G33" s="15">
        <v>5000</v>
      </c>
    </row>
    <row r="34" spans="1:8" ht="33.75">
      <c r="A34" s="11"/>
      <c r="B34" s="12">
        <v>24</v>
      </c>
      <c r="C34" s="56" t="s">
        <v>46</v>
      </c>
      <c r="D34" s="15"/>
      <c r="E34" s="22">
        <v>15000</v>
      </c>
      <c r="F34" s="39">
        <v>13650</v>
      </c>
      <c r="G34" s="15">
        <v>15000</v>
      </c>
    </row>
    <row r="35" spans="1:8" ht="18.75">
      <c r="A35" s="11"/>
      <c r="B35" s="12">
        <v>25</v>
      </c>
      <c r="C35" s="56" t="s">
        <v>47</v>
      </c>
      <c r="D35" s="15"/>
      <c r="E35" s="22">
        <v>40000</v>
      </c>
      <c r="F35" s="39">
        <v>12125</v>
      </c>
      <c r="G35" s="15">
        <v>15000</v>
      </c>
    </row>
    <row r="36" spans="1:8" ht="37.5">
      <c r="A36" s="11"/>
      <c r="B36" s="12">
        <v>26</v>
      </c>
      <c r="C36" s="56" t="s">
        <v>48</v>
      </c>
      <c r="D36" s="15"/>
      <c r="E36" s="22">
        <v>250000</v>
      </c>
      <c r="F36" s="26">
        <v>245000</v>
      </c>
      <c r="G36" s="15">
        <v>250000</v>
      </c>
    </row>
    <row r="37" spans="1:8" ht="18.75">
      <c r="A37" s="11"/>
      <c r="B37" s="12">
        <v>27</v>
      </c>
      <c r="C37" s="56" t="s">
        <v>49</v>
      </c>
      <c r="D37" s="15"/>
      <c r="E37" s="22">
        <v>20000</v>
      </c>
      <c r="F37" s="26">
        <v>24960</v>
      </c>
      <c r="G37" s="15">
        <v>20000</v>
      </c>
    </row>
    <row r="38" spans="1:8" ht="18.75">
      <c r="A38" s="11"/>
      <c r="B38" s="12">
        <v>28</v>
      </c>
      <c r="C38" s="56" t="s">
        <v>50</v>
      </c>
      <c r="D38" s="15"/>
      <c r="E38" s="22">
        <v>60000</v>
      </c>
      <c r="F38" s="39">
        <v>27887</v>
      </c>
      <c r="G38" s="15">
        <v>60000</v>
      </c>
    </row>
    <row r="39" spans="1:8" ht="37.5">
      <c r="A39" s="11"/>
      <c r="B39" s="12">
        <v>29</v>
      </c>
      <c r="C39" s="56" t="s">
        <v>51</v>
      </c>
      <c r="D39" s="15"/>
      <c r="E39" s="22">
        <v>15000</v>
      </c>
      <c r="F39" s="39">
        <v>0</v>
      </c>
      <c r="G39" s="15">
        <v>20000</v>
      </c>
    </row>
    <row r="40" spans="1:8" ht="25.5">
      <c r="A40" s="11"/>
      <c r="B40" s="12">
        <v>30</v>
      </c>
      <c r="C40" s="56" t="s">
        <v>52</v>
      </c>
      <c r="D40" s="15"/>
      <c r="E40" s="22">
        <v>200000</v>
      </c>
      <c r="F40" s="39">
        <v>0</v>
      </c>
      <c r="G40" s="57" t="s">
        <v>53</v>
      </c>
      <c r="H40" s="5" t="s">
        <v>54</v>
      </c>
    </row>
    <row r="41" spans="1:8" ht="18.75">
      <c r="A41" s="58"/>
      <c r="B41" s="12">
        <v>31</v>
      </c>
      <c r="C41" s="56" t="s">
        <v>55</v>
      </c>
      <c r="D41" s="59"/>
      <c r="E41" s="149">
        <v>9000</v>
      </c>
      <c r="F41" s="154">
        <v>14000</v>
      </c>
      <c r="G41" s="15">
        <v>6000</v>
      </c>
    </row>
    <row r="42" spans="1:8" ht="64.5">
      <c r="A42" s="47"/>
      <c r="B42" s="144">
        <v>32</v>
      </c>
      <c r="C42" s="145" t="s">
        <v>56</v>
      </c>
      <c r="D42" s="44" t="s">
        <v>57</v>
      </c>
      <c r="E42" s="150"/>
      <c r="F42" s="155"/>
      <c r="G42" s="15">
        <v>10000</v>
      </c>
      <c r="H42" s="49"/>
    </row>
    <row r="43" spans="1:8" ht="18.75">
      <c r="A43" s="47"/>
      <c r="B43" s="144"/>
      <c r="C43" s="146"/>
      <c r="D43" s="48" t="s">
        <v>30</v>
      </c>
      <c r="E43" s="60"/>
      <c r="F43" s="60"/>
      <c r="G43" s="61">
        <f>G42*20.2%</f>
        <v>2019.9999999999998</v>
      </c>
      <c r="H43" s="49"/>
    </row>
    <row r="44" spans="1:8" ht="45.75">
      <c r="A44" s="62"/>
      <c r="B44" s="144">
        <v>33</v>
      </c>
      <c r="C44" s="145" t="s">
        <v>58</v>
      </c>
      <c r="D44" s="44" t="s">
        <v>59</v>
      </c>
      <c r="E44" s="63">
        <v>275868</v>
      </c>
      <c r="F44" s="64">
        <v>275868</v>
      </c>
      <c r="G44" s="15">
        <v>275868</v>
      </c>
      <c r="H44" s="65" t="s">
        <v>60</v>
      </c>
    </row>
    <row r="45" spans="1:8" ht="18.75">
      <c r="A45" s="47"/>
      <c r="B45" s="144"/>
      <c r="C45" s="146"/>
      <c r="D45" s="48" t="s">
        <v>30</v>
      </c>
      <c r="E45" s="66"/>
      <c r="F45" s="66"/>
      <c r="G45" s="61">
        <f>G44*20.2%</f>
        <v>55725.335999999996</v>
      </c>
      <c r="H45" s="67"/>
    </row>
    <row r="46" spans="1:8" ht="51.6" customHeight="1">
      <c r="A46" s="47"/>
      <c r="B46" s="144">
        <v>34</v>
      </c>
      <c r="C46" s="145" t="s">
        <v>61</v>
      </c>
      <c r="D46" s="44" t="s">
        <v>62</v>
      </c>
      <c r="E46" s="22">
        <v>206892</v>
      </c>
      <c r="F46" s="26">
        <v>206892</v>
      </c>
      <c r="G46" s="15">
        <v>206900</v>
      </c>
      <c r="H46" s="65" t="s">
        <v>63</v>
      </c>
    </row>
    <row r="47" spans="1:8" ht="18.75">
      <c r="A47" s="47"/>
      <c r="B47" s="144"/>
      <c r="C47" s="146"/>
      <c r="D47" s="48" t="s">
        <v>30</v>
      </c>
      <c r="E47" s="68"/>
      <c r="F47" s="68"/>
      <c r="G47" s="61">
        <f>G46*20.2%</f>
        <v>41793.799999999996</v>
      </c>
      <c r="H47" s="55"/>
    </row>
    <row r="48" spans="1:8" ht="81.75">
      <c r="A48" s="47"/>
      <c r="B48" s="144">
        <v>35</v>
      </c>
      <c r="C48" s="145" t="s">
        <v>64</v>
      </c>
      <c r="D48" s="44" t="s">
        <v>65</v>
      </c>
      <c r="E48" s="22">
        <v>83700</v>
      </c>
      <c r="F48" s="26">
        <v>83700</v>
      </c>
      <c r="G48" s="15">
        <v>45600</v>
      </c>
      <c r="H48" s="49" t="s">
        <v>66</v>
      </c>
    </row>
    <row r="49" spans="1:9" ht="18.75">
      <c r="A49" s="47"/>
      <c r="B49" s="144"/>
      <c r="C49" s="146"/>
      <c r="D49" s="48" t="s">
        <v>30</v>
      </c>
      <c r="E49" s="46"/>
      <c r="F49" s="46"/>
      <c r="G49" s="61">
        <f>G48*20.2%</f>
        <v>9211.1999999999989</v>
      </c>
      <c r="H49" s="49"/>
    </row>
    <row r="50" spans="1:9" ht="46.15" customHeight="1">
      <c r="A50" s="47"/>
      <c r="B50" s="144">
        <v>36</v>
      </c>
      <c r="C50" s="145" t="s">
        <v>67</v>
      </c>
      <c r="D50" s="44" t="s">
        <v>68</v>
      </c>
      <c r="E50" s="15">
        <v>6000</v>
      </c>
      <c r="F50" s="46">
        <v>0</v>
      </c>
      <c r="G50" s="15">
        <v>6000</v>
      </c>
      <c r="H50" s="49"/>
    </row>
    <row r="51" spans="1:9" ht="19.149999999999999" customHeight="1">
      <c r="A51" s="47"/>
      <c r="B51" s="144"/>
      <c r="C51" s="146"/>
      <c r="D51" s="48" t="s">
        <v>30</v>
      </c>
      <c r="E51" s="46"/>
      <c r="F51" s="46"/>
      <c r="G51" s="61">
        <f>G50*20.2%</f>
        <v>1212</v>
      </c>
      <c r="H51" s="49"/>
    </row>
    <row r="52" spans="1:9" ht="45" customHeight="1">
      <c r="A52" s="47"/>
      <c r="B52" s="144">
        <v>37</v>
      </c>
      <c r="C52" s="145" t="s">
        <v>69</v>
      </c>
      <c r="D52" s="44" t="s">
        <v>70</v>
      </c>
      <c r="E52" s="22">
        <v>15000</v>
      </c>
      <c r="F52" s="26">
        <v>15000</v>
      </c>
      <c r="G52" s="15">
        <v>15000</v>
      </c>
      <c r="H52" s="49"/>
    </row>
    <row r="53" spans="1:9" ht="18.75">
      <c r="A53" s="47"/>
      <c r="B53" s="144"/>
      <c r="C53" s="146"/>
      <c r="D53" s="48" t="s">
        <v>30</v>
      </c>
      <c r="E53" s="46"/>
      <c r="F53" s="46"/>
      <c r="G53" s="61">
        <f>G52*20.2%</f>
        <v>3030</v>
      </c>
      <c r="H53" s="49"/>
    </row>
    <row r="54" spans="1:9" ht="18.75" hidden="1">
      <c r="A54" s="47"/>
      <c r="B54" s="12"/>
      <c r="C54" s="69" t="s">
        <v>71</v>
      </c>
      <c r="D54" s="48"/>
      <c r="E54" s="22">
        <v>270260</v>
      </c>
      <c r="F54" s="39">
        <v>228439</v>
      </c>
      <c r="G54" s="61"/>
      <c r="H54" s="49" t="s">
        <v>72</v>
      </c>
      <c r="I54" s="70">
        <f>G53+G51+G49+G47+G45+G43+G29+G27+G25+G23+G21+G19</f>
        <v>330224.33600000001</v>
      </c>
    </row>
    <row r="55" spans="1:9" s="73" customFormat="1" ht="18.75">
      <c r="A55" s="71"/>
      <c r="B55" s="12">
        <v>38</v>
      </c>
      <c r="C55" s="56" t="s">
        <v>73</v>
      </c>
      <c r="D55" s="33"/>
      <c r="E55" s="22">
        <v>26700</v>
      </c>
      <c r="F55" s="39">
        <v>92000</v>
      </c>
      <c r="G55" s="15">
        <v>64000</v>
      </c>
      <c r="H55" s="72"/>
    </row>
    <row r="56" spans="1:9" ht="18.75">
      <c r="A56" s="71"/>
      <c r="B56" s="74"/>
      <c r="C56" s="75" t="s">
        <v>74</v>
      </c>
      <c r="D56" s="76"/>
      <c r="E56" s="77"/>
      <c r="F56" s="77"/>
      <c r="G56" s="78">
        <f>SUM(G4:G29)</f>
        <v>3373785</v>
      </c>
      <c r="H56" s="79"/>
    </row>
    <row r="57" spans="1:9" ht="18.75">
      <c r="A57" s="80"/>
      <c r="B57" s="81"/>
      <c r="C57" s="82" t="s">
        <v>75</v>
      </c>
      <c r="D57" s="20"/>
      <c r="E57" s="83"/>
      <c r="F57" s="83"/>
      <c r="G57" s="78">
        <f>SUM(G31:G55)</f>
        <v>1212360.3359999999</v>
      </c>
    </row>
    <row r="58" spans="1:9" ht="38.450000000000003" customHeight="1" thickBot="1">
      <c r="A58" s="84"/>
      <c r="B58" s="85"/>
      <c r="C58" s="86" t="s">
        <v>76</v>
      </c>
      <c r="D58" s="59"/>
      <c r="E58" s="20"/>
      <c r="F58" s="20"/>
      <c r="G58" s="78">
        <f>G57/449</f>
        <v>2700.1343786191533</v>
      </c>
    </row>
    <row r="59" spans="1:9" ht="32.25" thickBot="1">
      <c r="A59" s="87"/>
      <c r="B59" s="88"/>
      <c r="C59" s="89" t="s">
        <v>77</v>
      </c>
      <c r="D59" s="90"/>
      <c r="E59" s="91"/>
      <c r="F59" s="91"/>
      <c r="G59" s="92">
        <f>G56/398840</f>
        <v>8.4589935813860198</v>
      </c>
      <c r="H59" s="79"/>
    </row>
    <row r="60" spans="1:9" ht="47.25">
      <c r="B60" s="88"/>
      <c r="C60" s="94" t="s">
        <v>78</v>
      </c>
      <c r="D60" s="95"/>
      <c r="E60" s="20"/>
      <c r="F60" s="20"/>
      <c r="G60" s="92">
        <f>(G56+G57)/398840</f>
        <v>11.498709597833718</v>
      </c>
      <c r="H60" s="96"/>
    </row>
    <row r="61" spans="1:9" ht="34.9" customHeight="1">
      <c r="B61" s="147" t="s">
        <v>79</v>
      </c>
      <c r="C61" s="148" t="s">
        <v>80</v>
      </c>
      <c r="D61" s="97" t="s">
        <v>81</v>
      </c>
      <c r="E61" s="97"/>
      <c r="F61" s="97"/>
      <c r="G61" s="98" t="s">
        <v>82</v>
      </c>
      <c r="H61" s="99" t="s">
        <v>83</v>
      </c>
    </row>
    <row r="62" spans="1:9" ht="24.6" customHeight="1">
      <c r="B62" s="147"/>
      <c r="C62" s="148"/>
      <c r="D62" s="97" t="s">
        <v>84</v>
      </c>
      <c r="E62" s="97"/>
      <c r="F62" s="97"/>
      <c r="G62" s="98" t="s">
        <v>85</v>
      </c>
      <c r="H62" s="99" t="s">
        <v>86</v>
      </c>
    </row>
    <row r="63" spans="1:9" ht="31.15" customHeight="1">
      <c r="B63" s="147"/>
      <c r="C63" s="148"/>
      <c r="D63" s="97" t="s">
        <v>87</v>
      </c>
      <c r="E63" s="100"/>
      <c r="F63" s="100"/>
      <c r="G63" s="98" t="s">
        <v>88</v>
      </c>
      <c r="H63" s="5" t="s">
        <v>89</v>
      </c>
    </row>
    <row r="64" spans="1:9" ht="31.15" customHeight="1">
      <c r="B64" s="147" t="s">
        <v>90</v>
      </c>
      <c r="C64" s="148" t="s">
        <v>91</v>
      </c>
      <c r="D64" s="101" t="s">
        <v>81</v>
      </c>
      <c r="E64" s="102" t="s">
        <v>92</v>
      </c>
      <c r="F64" s="103"/>
      <c r="G64" s="104" t="s">
        <v>93</v>
      </c>
      <c r="H64" s="99" t="s">
        <v>94</v>
      </c>
    </row>
    <row r="65" spans="1:10" ht="25.9" customHeight="1">
      <c r="B65" s="147"/>
      <c r="C65" s="148"/>
      <c r="D65" s="101" t="s">
        <v>84</v>
      </c>
      <c r="E65" s="102" t="s">
        <v>95</v>
      </c>
      <c r="F65" s="105"/>
      <c r="G65" s="104" t="s">
        <v>85</v>
      </c>
      <c r="H65" s="99" t="s">
        <v>96</v>
      </c>
    </row>
    <row r="66" spans="1:10" ht="27.6" customHeight="1">
      <c r="B66" s="147"/>
      <c r="C66" s="148"/>
      <c r="D66" s="101" t="s">
        <v>87</v>
      </c>
      <c r="E66" s="102" t="s">
        <v>97</v>
      </c>
      <c r="F66" s="101"/>
      <c r="G66" s="104" t="s">
        <v>98</v>
      </c>
      <c r="H66" s="99" t="s">
        <v>99</v>
      </c>
    </row>
    <row r="67" spans="1:10" ht="19.899999999999999" customHeight="1">
      <c r="B67" s="106"/>
      <c r="C67" s="107"/>
      <c r="D67" s="108"/>
      <c r="E67" s="108"/>
      <c r="F67" s="108"/>
      <c r="G67" s="109"/>
      <c r="H67" s="99"/>
    </row>
    <row r="68" spans="1:10" ht="12" customHeight="1">
      <c r="B68" s="110"/>
      <c r="C68" s="111"/>
      <c r="D68" s="108"/>
      <c r="E68" s="112"/>
      <c r="F68" s="112"/>
      <c r="G68" s="113"/>
    </row>
    <row r="69" spans="1:10" ht="25.15" hidden="1" customHeight="1">
      <c r="B69" s="114"/>
      <c r="C69" s="115" t="s">
        <v>100</v>
      </c>
      <c r="D69" s="116"/>
      <c r="E69" s="116"/>
      <c r="F69" s="116"/>
      <c r="G69" s="117">
        <f>(G56+G57)/449</f>
        <v>10214.132151447662</v>
      </c>
      <c r="H69" s="99"/>
    </row>
    <row r="70" spans="1:10" ht="21.6" customHeight="1">
      <c r="C70" s="118" t="s">
        <v>101</v>
      </c>
      <c r="D70" s="119"/>
      <c r="E70" s="141"/>
      <c r="F70" s="141"/>
      <c r="G70" s="141"/>
    </row>
    <row r="71" spans="1:10" ht="15.6" customHeight="1">
      <c r="B71" s="120"/>
      <c r="C71" s="118" t="s">
        <v>102</v>
      </c>
      <c r="D71" s="121"/>
      <c r="E71" s="141"/>
      <c r="F71" s="141"/>
      <c r="G71" s="141"/>
    </row>
    <row r="72" spans="1:10" ht="18" customHeight="1">
      <c r="B72" s="120"/>
      <c r="C72" s="118" t="s">
        <v>103</v>
      </c>
      <c r="D72" s="121"/>
      <c r="E72" s="141"/>
      <c r="F72" s="141"/>
      <c r="G72" s="141"/>
    </row>
    <row r="73" spans="1:10" ht="29.45" hidden="1" customHeight="1">
      <c r="C73" s="122" t="s">
        <v>104</v>
      </c>
      <c r="E73" s="112"/>
      <c r="F73" s="112"/>
    </row>
    <row r="74" spans="1:10" ht="28.15" hidden="1" customHeight="1">
      <c r="C74" s="125" t="s">
        <v>105</v>
      </c>
      <c r="E74" s="112"/>
      <c r="F74" s="112"/>
    </row>
    <row r="75" spans="1:10" s="126" customFormat="1" ht="25.9" hidden="1" customHeight="1">
      <c r="A75" s="93"/>
      <c r="B75" s="93"/>
      <c r="C75" s="125" t="s">
        <v>106</v>
      </c>
      <c r="D75" s="123"/>
      <c r="E75" s="112"/>
      <c r="F75" s="112"/>
      <c r="G75" s="124"/>
      <c r="H75" s="5"/>
      <c r="I75" s="5"/>
      <c r="J75" s="5"/>
    </row>
    <row r="76" spans="1:10" s="126" customFormat="1" ht="40.15" customHeight="1" thickBot="1">
      <c r="A76" s="93"/>
      <c r="B76" s="127"/>
      <c r="C76" s="142" t="s">
        <v>107</v>
      </c>
      <c r="D76" s="142"/>
      <c r="E76" s="143"/>
      <c r="F76" s="128"/>
      <c r="G76" s="129">
        <f>G78+G81+G82</f>
        <v>2659020</v>
      </c>
      <c r="H76" s="5"/>
      <c r="I76" s="5"/>
      <c r="J76" s="5"/>
    </row>
    <row r="77" spans="1:10" s="126" customFormat="1" ht="27.6" customHeight="1">
      <c r="A77" s="93"/>
      <c r="B77" s="130"/>
      <c r="C77" s="137" t="s">
        <v>108</v>
      </c>
      <c r="D77" s="137"/>
      <c r="E77" s="131"/>
      <c r="F77" s="131"/>
      <c r="G77" s="15"/>
      <c r="H77" s="5"/>
      <c r="I77" s="5"/>
      <c r="J77" s="5"/>
    </row>
    <row r="78" spans="1:10" s="126" customFormat="1" ht="25.9" customHeight="1">
      <c r="A78" s="93"/>
      <c r="B78" s="130"/>
      <c r="C78" s="132" t="s">
        <v>109</v>
      </c>
      <c r="D78" s="31"/>
      <c r="E78" s="52"/>
      <c r="F78" s="52"/>
      <c r="G78" s="78">
        <f>SUM(G79:G80)</f>
        <v>1194088</v>
      </c>
      <c r="H78" s="5"/>
      <c r="I78" s="5"/>
      <c r="J78" s="5"/>
    </row>
    <row r="79" spans="1:10" s="126" customFormat="1" ht="36" customHeight="1">
      <c r="A79" s="93"/>
      <c r="B79" s="130"/>
      <c r="C79" s="138" t="s">
        <v>110</v>
      </c>
      <c r="D79" s="138"/>
      <c r="E79" s="133"/>
      <c r="F79" s="133"/>
      <c r="G79" s="20">
        <v>2711619</v>
      </c>
      <c r="H79" s="5"/>
      <c r="I79" s="5"/>
      <c r="J79" s="5"/>
    </row>
    <row r="80" spans="1:10" s="126" customFormat="1" ht="34.9" customHeight="1">
      <c r="A80" s="93"/>
      <c r="B80" s="130"/>
      <c r="C80" s="139" t="s">
        <v>111</v>
      </c>
      <c r="D80" s="139"/>
      <c r="E80" s="112"/>
      <c r="F80" s="112"/>
      <c r="G80" s="20">
        <v>-1517531</v>
      </c>
      <c r="H80" s="5"/>
      <c r="I80" s="5"/>
      <c r="J80" s="5"/>
    </row>
    <row r="81" spans="1:10" s="126" customFormat="1" ht="21.6" customHeight="1">
      <c r="A81" s="93"/>
      <c r="B81" s="130"/>
      <c r="C81" s="132" t="s">
        <v>112</v>
      </c>
      <c r="D81" s="31"/>
      <c r="E81" s="17"/>
      <c r="F81" s="17"/>
      <c r="G81" s="78">
        <v>1207432</v>
      </c>
      <c r="H81" s="5"/>
      <c r="I81" s="5"/>
      <c r="J81" s="5"/>
    </row>
    <row r="82" spans="1:10" s="126" customFormat="1" ht="21.6" customHeight="1">
      <c r="A82" s="93"/>
      <c r="B82" s="130"/>
      <c r="C82" s="132" t="s">
        <v>113</v>
      </c>
      <c r="D82" s="31"/>
      <c r="E82" s="17"/>
      <c r="F82" s="17"/>
      <c r="G82" s="78">
        <v>257500</v>
      </c>
      <c r="H82" s="5"/>
      <c r="I82" s="5"/>
      <c r="J82" s="5"/>
    </row>
    <row r="83" spans="1:10" s="126" customFormat="1" ht="55.9" customHeight="1">
      <c r="A83" s="93"/>
      <c r="B83" s="134"/>
      <c r="C83" s="140" t="s">
        <v>114</v>
      </c>
      <c r="D83" s="140"/>
      <c r="E83" s="17"/>
      <c r="F83" s="17"/>
      <c r="G83" s="15"/>
      <c r="H83" s="5"/>
      <c r="I83" s="5"/>
      <c r="J83" s="5"/>
    </row>
    <row r="84" spans="1:10" s="126" customFormat="1">
      <c r="A84" s="93"/>
      <c r="B84" s="93"/>
      <c r="C84" s="135"/>
      <c r="D84" s="123"/>
      <c r="E84" s="112"/>
      <c r="F84" s="112"/>
      <c r="G84" s="124"/>
      <c r="H84" s="5"/>
      <c r="I84" s="5"/>
      <c r="J84" s="5"/>
    </row>
    <row r="85" spans="1:10" s="126" customFormat="1">
      <c r="A85" s="93"/>
      <c r="B85" s="93"/>
      <c r="C85" s="135"/>
      <c r="D85" s="123"/>
      <c r="E85" s="112"/>
      <c r="F85" s="112"/>
      <c r="G85" s="124"/>
      <c r="H85" s="5"/>
      <c r="I85" s="5"/>
      <c r="J85" s="5"/>
    </row>
    <row r="86" spans="1:10" s="126" customFormat="1">
      <c r="A86" s="93"/>
      <c r="B86" s="93"/>
      <c r="C86" s="135"/>
      <c r="D86" s="123"/>
      <c r="E86" s="112"/>
      <c r="F86" s="112"/>
      <c r="G86" s="124"/>
      <c r="H86" s="5"/>
      <c r="I86" s="5"/>
      <c r="J86" s="5"/>
    </row>
    <row r="87" spans="1:10" s="126" customFormat="1">
      <c r="A87" s="93"/>
      <c r="B87" s="93"/>
      <c r="C87" s="135"/>
      <c r="D87" s="123"/>
      <c r="E87" s="112"/>
      <c r="F87" s="112"/>
      <c r="G87" s="124"/>
      <c r="H87" s="5"/>
      <c r="I87" s="5"/>
      <c r="J87" s="5"/>
    </row>
    <row r="88" spans="1:10" s="126" customFormat="1">
      <c r="A88" s="93"/>
      <c r="B88" s="93"/>
      <c r="C88" s="135"/>
      <c r="D88" s="123"/>
      <c r="E88" s="112"/>
      <c r="F88" s="112"/>
      <c r="G88" s="124"/>
      <c r="H88" s="5"/>
      <c r="I88" s="5"/>
      <c r="J88" s="5"/>
    </row>
    <row r="89" spans="1:10" s="126" customFormat="1">
      <c r="A89" s="93"/>
      <c r="B89" s="93"/>
      <c r="C89" s="135"/>
      <c r="D89" s="123"/>
      <c r="E89" s="112"/>
      <c r="F89" s="112"/>
      <c r="G89" s="124"/>
      <c r="H89" s="5"/>
      <c r="I89" s="5"/>
      <c r="J89" s="5"/>
    </row>
    <row r="90" spans="1:10" s="126" customFormat="1">
      <c r="A90" s="93"/>
      <c r="B90" s="93"/>
      <c r="C90" s="135"/>
      <c r="D90" s="123"/>
      <c r="E90" s="112"/>
      <c r="F90" s="112"/>
      <c r="G90" s="124"/>
      <c r="H90" s="5"/>
      <c r="I90" s="5"/>
      <c r="J90" s="5"/>
    </row>
    <row r="91" spans="1:10" s="126" customFormat="1">
      <c r="A91" s="93"/>
      <c r="B91" s="93"/>
      <c r="C91" s="135"/>
      <c r="D91" s="123"/>
      <c r="E91" s="112"/>
      <c r="F91" s="112"/>
      <c r="G91" s="124"/>
      <c r="H91" s="5"/>
      <c r="I91" s="5"/>
      <c r="J91" s="5"/>
    </row>
    <row r="92" spans="1:10" s="126" customFormat="1">
      <c r="A92" s="93"/>
      <c r="B92" s="93"/>
      <c r="C92" s="135"/>
      <c r="D92" s="123"/>
      <c r="E92" s="112"/>
      <c r="F92" s="112"/>
      <c r="G92" s="124"/>
      <c r="H92" s="5"/>
      <c r="I92" s="5"/>
      <c r="J92" s="5"/>
    </row>
    <row r="93" spans="1:10" s="126" customFormat="1">
      <c r="A93" s="93"/>
      <c r="B93" s="93"/>
      <c r="C93" s="135"/>
      <c r="D93" s="123"/>
      <c r="E93" s="112"/>
      <c r="F93" s="112"/>
      <c r="G93" s="124"/>
      <c r="H93" s="5"/>
      <c r="I93" s="5"/>
      <c r="J93" s="5"/>
    </row>
    <row r="94" spans="1:10" s="126" customFormat="1">
      <c r="A94" s="93"/>
      <c r="B94" s="93"/>
      <c r="C94" s="135"/>
      <c r="D94" s="123"/>
      <c r="E94" s="112"/>
      <c r="F94" s="112"/>
      <c r="G94" s="124"/>
      <c r="H94" s="5"/>
      <c r="I94" s="5"/>
      <c r="J94" s="5"/>
    </row>
    <row r="95" spans="1:10" s="126" customFormat="1">
      <c r="A95" s="93"/>
      <c r="B95" s="93"/>
      <c r="C95" s="135"/>
      <c r="D95" s="123"/>
      <c r="E95" s="112"/>
      <c r="F95" s="112"/>
      <c r="G95" s="124"/>
      <c r="H95" s="5"/>
      <c r="I95" s="5"/>
      <c r="J95" s="5"/>
    </row>
  </sheetData>
  <mergeCells count="42">
    <mergeCell ref="D4:D9"/>
    <mergeCell ref="F4:F5"/>
    <mergeCell ref="F13:F14"/>
    <mergeCell ref="G13:G14"/>
    <mergeCell ref="B18:B19"/>
    <mergeCell ref="C18:C19"/>
    <mergeCell ref="F41:F42"/>
    <mergeCell ref="B42:B43"/>
    <mergeCell ref="C42:C43"/>
    <mergeCell ref="B20:B21"/>
    <mergeCell ref="C20:C21"/>
    <mergeCell ref="B22:B23"/>
    <mergeCell ref="C22:C23"/>
    <mergeCell ref="B24:B25"/>
    <mergeCell ref="E41:E42"/>
    <mergeCell ref="B44:B45"/>
    <mergeCell ref="C44:C45"/>
    <mergeCell ref="B46:B47"/>
    <mergeCell ref="C46:C47"/>
    <mergeCell ref="C24:C25"/>
    <mergeCell ref="B26:B27"/>
    <mergeCell ref="C26:C27"/>
    <mergeCell ref="B28:B29"/>
    <mergeCell ref="C28:C29"/>
    <mergeCell ref="B64:B66"/>
    <mergeCell ref="C64:C66"/>
    <mergeCell ref="B48:B49"/>
    <mergeCell ref="C48:C49"/>
    <mergeCell ref="E70:G70"/>
    <mergeCell ref="E71:G71"/>
    <mergeCell ref="B50:B51"/>
    <mergeCell ref="C50:C51"/>
    <mergeCell ref="B52:B53"/>
    <mergeCell ref="C52:C53"/>
    <mergeCell ref="B61:B63"/>
    <mergeCell ref="C61:C63"/>
    <mergeCell ref="C77:D77"/>
    <mergeCell ref="C79:D79"/>
    <mergeCell ref="C80:D80"/>
    <mergeCell ref="C83:D83"/>
    <mergeCell ref="E72:G72"/>
    <mergeCell ref="C76:E76"/>
  </mergeCells>
  <phoneticPr fontId="0" type="noConversion"/>
  <printOptions horizontalCentered="1"/>
  <pageMargins left="0.25" right="0.25" top="0.75" bottom="0.75" header="0.3" footer="0.3"/>
  <pageSetup paperSize="9" scale="80" fitToHeight="0" orientation="portrait" r:id="rId1"/>
  <rowBreaks count="3" manualBreakCount="3">
    <brk id="29" max="6" man="1"/>
    <brk id="57" max="6" man="1"/>
    <brk id="75" max="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Экономичная на 2018</vt:lpstr>
      <vt:lpstr>'смета Экономичная на 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Эльвира Викторовна</dc:creator>
  <cp:lastModifiedBy>Irina</cp:lastModifiedBy>
  <dcterms:created xsi:type="dcterms:W3CDTF">2018-04-06T12:10:29Z</dcterms:created>
  <dcterms:modified xsi:type="dcterms:W3CDTF">2018-04-06T16:37:29Z</dcterms:modified>
</cp:coreProperties>
</file>